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406主要畜禽" sheetId="2" r:id="rId1"/>
    <sheet name="分村（2）" sheetId="1" state="hidden" r:id="rId2"/>
    <sheet name="分村 (3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<sst xmlns="http://schemas.openxmlformats.org/spreadsheetml/2006/main" count="584" uniqueCount="190">
  <si>
    <t>第三季度 官塘镇主要畜禽A406+分村</t>
  </si>
  <si>
    <t>表    号：</t>
  </si>
  <si>
    <t>鄂  Ａ  ４  ０  ６ 表</t>
  </si>
  <si>
    <t>制定机关：</t>
  </si>
  <si>
    <t>国家统计局湖北调查总队</t>
  </si>
  <si>
    <t>综合机关名称：官塘驿镇 乡镇（盖章）</t>
  </si>
  <si>
    <t>批准文号：</t>
  </si>
  <si>
    <t>国统制〔2024〕51号</t>
  </si>
  <si>
    <t xml:space="preserve">                     </t>
  </si>
  <si>
    <t>2024年3 季</t>
  </si>
  <si>
    <t>有效期至：</t>
  </si>
  <si>
    <t>2 0 2 5年 1 月</t>
  </si>
  <si>
    <t>指标名称</t>
  </si>
  <si>
    <t>计量单位</t>
  </si>
  <si>
    <t>代码</t>
  </si>
  <si>
    <t>本　　期</t>
  </si>
  <si>
    <t>甲</t>
  </si>
  <si>
    <t>乙</t>
  </si>
  <si>
    <t>丙</t>
  </si>
  <si>
    <t>一、畜禽存栏</t>
  </si>
  <si>
    <t>—</t>
  </si>
  <si>
    <t>猪</t>
  </si>
  <si>
    <t>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</si>
  <si>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</si>
  <si>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</si>
  <si>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</si>
  <si>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</si>
  <si>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</si>
  <si>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</si>
  <si>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</si>
  <si>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</si>
  <si>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</si>
  <si>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</si>
  <si>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</si>
  <si>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</si>
  <si>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</si>
  <si>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</si>
  <si>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</si>
  <si>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</si>
  <si>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</si>
  <si>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</si>
  <si>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</si>
  <si>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</si>
  <si>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</si>
  <si>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</si>
  <si>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</si>
  <si>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</si>
  <si>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</si>
  <si>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 但汉骞             填表人：李凡波              报出日期：2024年9月26日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</si>
  <si>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</si>
  <si>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r>
      <rPr>
        <b/>
        <sz val="18"/>
        <color theme="1"/>
        <rFont val="宋体"/>
        <charset val="134"/>
        <scheme val="minor"/>
      </rPr>
      <t>2024年</t>
    </r>
    <r>
      <rPr>
        <b/>
        <u/>
        <sz val="18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</si>
  <si>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全镇本季度</t>
  </si>
  <si>
    <t>上年同期</t>
  </si>
  <si>
    <t>增减%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</si>
  <si>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</si>
  <si>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</si>
  <si>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</si>
  <si>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</si>
  <si>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</si>
  <si>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</si>
  <si>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</si>
  <si>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</si>
  <si>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</si>
  <si>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</si>
  <si>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</si>
  <si>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</si>
  <si>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</si>
  <si>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</si>
  <si>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</si>
  <si>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</si>
  <si>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</si>
  <si>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</si>
  <si>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</si>
  <si>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</si>
  <si>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</si>
  <si>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</si>
  <si>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所有村汇总数</t>
  </si>
  <si>
    <t>汇总数-全镇本季度</t>
  </si>
  <si>
    <t xml:space="preserve"> 填报人：</t>
  </si>
  <si>
    <t>陈小萍</t>
  </si>
  <si>
    <t>但明</t>
  </si>
  <si>
    <t>王巍</t>
  </si>
  <si>
    <t>方大江</t>
  </si>
  <si>
    <t>王猛</t>
  </si>
  <si>
    <t>张晶晶</t>
  </si>
  <si>
    <t>邓芬</t>
  </si>
  <si>
    <t>李佳</t>
  </si>
  <si>
    <t>曾玲</t>
  </si>
  <si>
    <t>阳艳群</t>
  </si>
  <si>
    <t>吴琴</t>
  </si>
  <si>
    <t>吴梅</t>
  </si>
  <si>
    <t>李佳佳</t>
  </si>
  <si>
    <t>彭小玲</t>
  </si>
  <si>
    <t>陈亚萍</t>
  </si>
  <si>
    <t>余乔</t>
  </si>
  <si>
    <t>罗乔</t>
  </si>
  <si>
    <t>施姣</t>
  </si>
  <si>
    <t>喻思玲</t>
  </si>
  <si>
    <t>袁芳</t>
  </si>
  <si>
    <t>叶智</t>
  </si>
  <si>
    <t>刘俊豪</t>
  </si>
  <si>
    <t>单位负责人</t>
  </si>
  <si>
    <t>刘江湖</t>
  </si>
  <si>
    <t>但汉洲</t>
  </si>
  <si>
    <t>欧阳建坤</t>
  </si>
  <si>
    <t>任贤海</t>
  </si>
  <si>
    <t>冯小红</t>
  </si>
  <si>
    <t>修炎平</t>
  </si>
  <si>
    <t>曹海东</t>
  </si>
  <si>
    <t>胡克民</t>
  </si>
  <si>
    <t>王春华</t>
  </si>
  <si>
    <t>王丛金</t>
  </si>
  <si>
    <t>刘志涛</t>
  </si>
  <si>
    <t>张友明</t>
  </si>
  <si>
    <t>罗嘉</t>
  </si>
  <si>
    <t>黄河林</t>
  </si>
  <si>
    <t>刘弄璋</t>
  </si>
  <si>
    <t>陈松珍</t>
  </si>
  <si>
    <t>何清</t>
  </si>
  <si>
    <t>王华平</t>
  </si>
  <si>
    <t>付兴华</t>
  </si>
  <si>
    <t>喻能军</t>
  </si>
  <si>
    <t>赵亮</t>
  </si>
  <si>
    <t>单位负责人：但汉骞</t>
  </si>
  <si>
    <t>填报人：李凡波</t>
  </si>
  <si>
    <t>报送时间：2024年6月26日</t>
  </si>
  <si>
    <r>
      <rPr>
        <b/>
        <sz val="10"/>
        <color theme="1"/>
        <rFont val="宋体"/>
        <charset val="134"/>
        <scheme val="minor"/>
      </rPr>
      <t>以下为审核结果，请勿修改任务内容！超过</t>
    </r>
    <r>
      <rPr>
        <b/>
        <sz val="10"/>
        <color rgb="FFFF0000"/>
        <rFont val="宋体"/>
        <charset val="134"/>
        <scheme val="minor"/>
      </rPr>
      <t>红色</t>
    </r>
    <r>
      <rPr>
        <b/>
        <sz val="10"/>
        <color theme="1"/>
        <rFont val="宋体"/>
        <charset val="134"/>
        <scheme val="minor"/>
      </rPr>
      <t>范围的请核实修改！</t>
    </r>
  </si>
  <si>
    <t>审核指标</t>
  </si>
  <si>
    <t>审核公式</t>
  </si>
  <si>
    <t>全镇平均</t>
  </si>
  <si>
    <t>参考范围</t>
  </si>
  <si>
    <t>村1</t>
  </si>
  <si>
    <t>村2</t>
  </si>
  <si>
    <t>村3</t>
  </si>
  <si>
    <t>村4</t>
  </si>
  <si>
    <t>村5</t>
  </si>
  <si>
    <t>村6</t>
  </si>
  <si>
    <t>村7</t>
  </si>
  <si>
    <t>村8</t>
  </si>
  <si>
    <t>村9</t>
  </si>
  <si>
    <t>村10</t>
  </si>
  <si>
    <t>村11</t>
  </si>
  <si>
    <t>村12</t>
  </si>
  <si>
    <t>村13</t>
  </si>
  <si>
    <t>村14</t>
  </si>
  <si>
    <t>村15</t>
  </si>
  <si>
    <t>村16</t>
  </si>
  <si>
    <t>村17</t>
  </si>
  <si>
    <t>村18</t>
  </si>
  <si>
    <t>村19</t>
  </si>
  <si>
    <t>村20</t>
  </si>
  <si>
    <t>村21</t>
  </si>
  <si>
    <t>村22</t>
  </si>
  <si>
    <t>猪头重</t>
  </si>
  <si>
    <t>猪肉*1000/0.75/出栏</t>
  </si>
  <si>
    <t>90-130</t>
  </si>
  <si>
    <t>牛头重</t>
  </si>
  <si>
    <t>牛肉*1000/0.42/出栏</t>
  </si>
  <si>
    <t>350-650</t>
  </si>
  <si>
    <t>羊头重</t>
  </si>
  <si>
    <t>羊肉*1000/0.50/出栏</t>
  </si>
  <si>
    <t>25-40</t>
  </si>
  <si>
    <t>禽头重</t>
  </si>
  <si>
    <t>禽肉*1000/0.77/出栏</t>
  </si>
  <si>
    <t>1.0-2.0</t>
  </si>
  <si>
    <t>蛋每只每季度</t>
  </si>
  <si>
    <t>蛋出栏/蛋鸡存栏*1000</t>
  </si>
  <si>
    <t>1.0-3.5</t>
  </si>
  <si>
    <t>牛存栏=肉牛+奶牛</t>
  </si>
  <si>
    <t>牛存栏-（肉牛+奶牛）</t>
  </si>
  <si>
    <t>羊存栏=山羊+绵羊</t>
  </si>
  <si>
    <t>羊存栏-(山羊+绵羊)</t>
  </si>
  <si>
    <t>活鸡=肉鸡+蛋鸡</t>
  </si>
  <si>
    <t>活鸡-(肉鸡+蛋鸡)</t>
  </si>
  <si>
    <t>羊出栏=山羊+绵羊</t>
  </si>
  <si>
    <t>羊出栏-(山羊+绵羊)</t>
  </si>
  <si>
    <t>羊肉=山羊肉+绵羊肉</t>
  </si>
  <si>
    <t>羊肉-（山羊肉+绵羊肉）</t>
  </si>
  <si>
    <t>存栏：活家禽≥活鸡</t>
  </si>
  <si>
    <t>活家禽-活鸡</t>
  </si>
  <si>
    <t>≥0</t>
  </si>
  <si>
    <t>出栏：活家禽≥活鸡</t>
  </si>
  <si>
    <t>禽肉≥鸡肉</t>
  </si>
  <si>
    <t>禽肉-鸡肉</t>
  </si>
  <si>
    <t>禽蛋≥鸡蛋</t>
  </si>
  <si>
    <t>禽蛋-鸡蛋</t>
  </si>
  <si>
    <t>猪存栏≥能繁母猪</t>
  </si>
  <si>
    <t>猪-能繁母猪</t>
  </si>
  <si>
    <t>注：畜禽存栏和出栏数是整数位，产品产量保留四位小数，（表格已设置，不要改动表格内设置和下面审核公式，请直接填写数据即可。A406表也要填写正确）</t>
  </si>
  <si>
    <r>
      <rPr>
        <b/>
        <sz val="18"/>
        <color theme="1"/>
        <rFont val="宋体"/>
        <charset val="134"/>
        <scheme val="minor"/>
      </rPr>
      <t>2024年</t>
    </r>
    <r>
      <rPr>
        <b/>
        <u/>
        <sz val="18"/>
        <color theme="1"/>
        <rFont val="宋体"/>
        <charset val="134"/>
        <scheme val="minor"/>
      </rPr>
      <t>3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</si>
</sst>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B05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sz val="10"/>
      <color rgb="FFFFFF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7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justify" vertical="center" wrapText="1" indent="3"/>
    </xf>
    <xf numFmtId="0" fontId="12" fillId="0" borderId="6" xfId="0" applyFont="1" applyFill="1" applyBorder="1" applyAlignment="1">
      <alignment horizontal="center" vertical="top" wrapText="1"/>
    </xf>
    <xf numFmtId="177" fontId="12" fillId="0" borderId="6" xfId="0" applyNumberFormat="1" applyFont="1" applyFill="1" applyBorder="1" applyAlignment="1">
      <alignment horizontal="center" vertical="top" wrapText="1"/>
    </xf>
    <xf numFmtId="10" fontId="12" fillId="0" borderId="6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justify" vertical="center" wrapText="1" indent="4"/>
    </xf>
    <xf numFmtId="176" fontId="12" fillId="0" borderId="6" xfId="0" applyNumberFormat="1" applyFont="1" applyFill="1" applyBorder="1" applyAlignment="1">
      <alignment horizontal="justify" vertical="center" wrapText="1" indent="7"/>
    </xf>
    <xf numFmtId="0" fontId="12" fillId="0" borderId="6" xfId="0" applyNumberFormat="1" applyFont="1" applyFill="1" applyBorder="1" applyAlignment="1">
      <alignment horizontal="center" vertical="top" wrapText="1"/>
    </xf>
    <xf numFmtId="176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10" fontId="14" fillId="0" borderId="6" xfId="0" applyNumberFormat="1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14" fillId="0" borderId="6" xfId="0" applyFont="1" applyFill="1" applyBorder="1" applyAlignment="1">
      <alignment horizontal="center" vertical="top" wrapText="1"/>
    </xf>
    <xf numFmtId="177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10" fontId="8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3"/>
    </xf>
    <xf numFmtId="176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4"/>
    </xf>
    <xf numFmtId="176" fontId="8" fillId="0" borderId="6" xfId="0" applyNumberFormat="1" applyFont="1" applyFill="1" applyBorder="1" applyAlignment="1">
      <alignment horizontal="justify" vertical="center" wrapText="1" indent="2"/>
    </xf>
    <xf numFmtId="176" fontId="8" fillId="0" borderId="7" xfId="0" applyNumberFormat="1" applyFont="1" applyFill="1" applyBorder="1" applyAlignment="1">
      <alignment horizontal="justify" vertical="center" wrapText="1" indent="3"/>
    </xf>
    <xf numFmtId="0" fontId="8" fillId="0" borderId="7" xfId="0" applyFont="1" applyFill="1" applyBorder="1" applyAlignment="1">
      <alignment horizontal="center" vertical="top" wrapText="1"/>
    </xf>
    <xf numFmtId="176" fontId="8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" fillId="0" borderId="5" xfId="0" applyFont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178" fontId="17" fillId="0" borderId="5" xfId="0" applyNumberFormat="1" applyFont="1" applyFill="1" applyBorder="1" applyAlignment="1" applyProtection="1">
      <alignment vertical="center"/>
    </xf>
    <xf numFmtId="178" fontId="18" fillId="3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8" fontId="17" fillId="0" borderId="6" xfId="0" applyNumberFormat="1" applyFont="1" applyFill="1" applyBorder="1" applyAlignment="1" applyProtection="1">
      <alignment vertical="center"/>
    </xf>
    <xf numFmtId="178" fontId="18" fillId="3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vertical="center"/>
    </xf>
    <xf numFmtId="177" fontId="18" fillId="3" borderId="8" xfId="0" applyNumberFormat="1" applyFont="1" applyFill="1" applyBorder="1" applyAlignment="1">
      <alignment horizontal="center" vertical="center" wrapText="1"/>
    </xf>
    <xf numFmtId="177" fontId="18" fillId="3" borderId="9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7" fontId="12" fillId="0" borderId="0" xfId="0" applyNumberFormat="1" applyFon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57" fontId="26" fillId="0" borderId="0" xfId="0" applyNumberFormat="1" applyFont="1" applyAlignment="1">
      <alignment horizontal="justify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justify"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justify" vertical="center" wrapText="1" indent="3"/>
    </xf>
    <xf numFmtId="0" fontId="26" fillId="0" borderId="6" xfId="0" applyFont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top" wrapText="1"/>
    </xf>
    <xf numFmtId="177" fontId="17" fillId="0" borderId="14" xfId="0" applyNumberFormat="1" applyFont="1" applyFill="1" applyBorder="1" applyAlignment="1">
      <alignment horizontal="center" vertical="top" wrapText="1"/>
    </xf>
    <xf numFmtId="176" fontId="8" fillId="0" borderId="9" xfId="0" applyNumberFormat="1" applyFont="1" applyFill="1" applyBorder="1" applyAlignment="1">
      <alignment horizontal="justify" vertical="center" wrapText="1"/>
    </xf>
    <xf numFmtId="176" fontId="8" fillId="0" borderId="9" xfId="0" applyNumberFormat="1" applyFont="1" applyFill="1" applyBorder="1" applyAlignment="1">
      <alignment horizontal="justify" vertical="center" wrapText="1" indent="4"/>
    </xf>
    <xf numFmtId="176" fontId="8" fillId="0" borderId="9" xfId="0" applyNumberFormat="1" applyFont="1" applyFill="1" applyBorder="1" applyAlignment="1">
      <alignment horizontal="justify" vertical="center" wrapText="1" indent="7"/>
    </xf>
    <xf numFmtId="176" fontId="15" fillId="0" borderId="9" xfId="0" applyNumberFormat="1" applyFont="1" applyFill="1" applyBorder="1" applyAlignment="1">
      <alignment horizontal="justify" vertical="center" wrapText="1"/>
    </xf>
    <xf numFmtId="176" fontId="9" fillId="0" borderId="9" xfId="0" applyNumberFormat="1" applyFont="1" applyFill="1" applyBorder="1" applyAlignment="1">
      <alignment horizontal="justify" vertical="center" wrapText="1" indent="3"/>
    </xf>
    <xf numFmtId="176" fontId="9" fillId="0" borderId="9" xfId="0" applyNumberFormat="1" applyFont="1" applyFill="1" applyBorder="1" applyAlignment="1">
      <alignment horizontal="justify" vertical="center" wrapText="1" indent="2"/>
    </xf>
    <xf numFmtId="176" fontId="9" fillId="0" borderId="15" xfId="0" applyNumberFormat="1" applyFont="1" applyFill="1" applyBorder="1" applyAlignment="1">
      <alignment horizontal="justify" vertical="center" wrapText="1" indent="3"/>
    </xf>
    <xf numFmtId="0" fontId="25" fillId="0" borderId="16" xfId="0" applyFont="1" applyBorder="1" applyAlignment="1">
      <alignment horizontal="center" vertical="center" wrapText="1"/>
    </xf>
    <xf numFmtId="177" fontId="17" fillId="0" borderId="17" xfId="0" applyNumberFormat="1" applyFont="1" applyFill="1" applyBorder="1" applyAlignment="1">
      <alignment horizontal="center" vertical="top" wrapText="1"/>
    </xf>
    <xf numFmtId="177" fontId="17" fillId="0" borderId="18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 applyAlignment="1">
      <alignment horizontal="left" vertical="center"/>
    </xf>
    <xf numFmtId="176" fontId="24" fillId="0" borderId="0" xfId="0" applyNumberFormat="1" applyFont="1" applyFill="1" applyAlignment="1">
      <alignment horizontal="left" vertical="top" wrapText="1"/>
    </xf>
    <xf numFmtId="177" fontId="12" fillId="0" borderId="8" xfId="0" applyNumberFormat="1" applyFont="1" applyFill="1" applyBorder="1" applyAlignment="1">
      <alignment horizontal="center" vertical="top" wrapText="1"/>
    </xf>
    <xf numFmtId="177" fontId="12" fillId="0" borderId="9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9C0006"/>
      </font>
    </dxf>
    <dxf>
      <numFmt numFmtId="178" formatCode="0.00_ "/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I18" sqref="I18"/>
    </sheetView>
  </sheetViews>
  <sheetFormatPr defaultColWidth="9" defaultRowHeight="14.4"/>
  <cols>
    <col min="1" max="1" width="22.4444444444444" customWidth="1"/>
    <col min="4" max="4" width="9.88888888888889" customWidth="1"/>
    <col min="5" max="5" width="20.8796296296296" customWidth="1"/>
    <col min="6" max="6" width="12.6296296296296"/>
  </cols>
  <sheetData>
    <row r="1" ht="17.4" spans="1:5">
      <c r="A1" s="103" t="s">
        <v>0</v>
      </c>
      <c r="B1" s="103"/>
      <c r="C1" s="103"/>
      <c r="D1" s="103"/>
      <c r="E1" s="103"/>
    </row>
    <row r="2" ht="17.4" spans="1:5">
      <c r="A2" s="103"/>
      <c r="B2" s="103"/>
      <c r="C2" s="103"/>
      <c r="D2" s="103"/>
      <c r="E2" s="103"/>
    </row>
    <row r="3" ht="14" customHeight="1" spans="1:5">
      <c r="A3" s="104"/>
      <c r="B3" s="105"/>
      <c r="C3" s="105"/>
      <c r="D3" s="106" t="s">
        <v>1</v>
      </c>
      <c r="E3" s="107" t="s">
        <v>2</v>
      </c>
    </row>
    <row r="4" ht="14" customHeight="1" spans="1:5">
      <c r="A4" s="105"/>
      <c r="B4" s="105"/>
      <c r="C4" s="105"/>
      <c r="D4" s="106" t="s">
        <v>3</v>
      </c>
      <c r="E4" s="107" t="s">
        <v>4</v>
      </c>
    </row>
    <row r="5" ht="14" customHeight="1" spans="1:5">
      <c r="A5" s="108" t="s">
        <v>5</v>
      </c>
      <c r="B5" s="108"/>
      <c r="C5" s="108"/>
      <c r="D5" s="106" t="s">
        <v>6</v>
      </c>
      <c r="E5" s="107" t="s">
        <v>7</v>
      </c>
    </row>
    <row r="6" ht="14" customHeight="1" spans="1:5">
      <c r="A6" s="109" t="s">
        <v>8</v>
      </c>
      <c r="B6" s="110" t="s">
        <v>9</v>
      </c>
      <c r="C6" s="110"/>
      <c r="D6" s="106" t="s">
        <v>10</v>
      </c>
      <c r="E6" s="111" t="s">
        <v>11</v>
      </c>
    </row>
    <row r="7" ht="15.15" spans="1:5">
      <c r="A7" s="112" t="s">
        <v>12</v>
      </c>
      <c r="B7" s="113" t="s">
        <v>13</v>
      </c>
      <c r="C7" s="113" t="s">
        <v>14</v>
      </c>
      <c r="D7" s="113" t="s">
        <v>15</v>
      </c>
      <c r="E7" s="114"/>
    </row>
    <row r="8" spans="1:5">
      <c r="A8" s="115" t="s">
        <v>16</v>
      </c>
      <c r="B8" s="116" t="s">
        <v>17</v>
      </c>
      <c r="C8" s="116" t="s">
        <v>18</v>
      </c>
      <c r="D8" s="117">
        <v>1</v>
      </c>
      <c r="E8" s="118"/>
    </row>
    <row r="9" spans="1:5">
      <c r="A9" s="119" t="s">
        <v>19</v>
      </c>
      <c r="B9" s="120" t="s">
        <v>20</v>
      </c>
      <c r="C9" s="120" t="s">
        <v>20</v>
      </c>
      <c r="D9" s="121" t="s">
        <v>20</v>
      </c>
      <c r="E9" s="122"/>
    </row>
    <row r="10" spans="1:5">
      <c r="A10" s="123" t="s">
        <v>21</v>
      </c>
      <c r="B10" s="124" t="s">
        <v>22</v>
      </c>
      <c r="C10" s="124">
        <v>1</v>
      </c>
      <c r="D10" s="125">
        <v>58289</v>
      </c>
      <c r="E10" s="126"/>
    </row>
    <row r="11" spans="1:5">
      <c r="A11" s="127" t="s">
        <v>23</v>
      </c>
      <c r="B11" s="124" t="s">
        <v>22</v>
      </c>
      <c r="C11" s="124">
        <v>2</v>
      </c>
      <c r="D11" s="125">
        <v>5353</v>
      </c>
      <c r="E11" s="126"/>
    </row>
    <row r="12" spans="1:5">
      <c r="A12" s="123" t="s">
        <v>24</v>
      </c>
      <c r="B12" s="124" t="s">
        <v>22</v>
      </c>
      <c r="C12" s="124">
        <v>3</v>
      </c>
      <c r="D12" s="125">
        <v>4130</v>
      </c>
      <c r="E12" s="126">
        <v>4130</v>
      </c>
    </row>
    <row r="13" spans="1:5">
      <c r="A13" s="128" t="s">
        <v>25</v>
      </c>
      <c r="B13" s="124" t="s">
        <v>22</v>
      </c>
      <c r="C13" s="124">
        <v>4</v>
      </c>
      <c r="D13" s="125">
        <f>D12-D14</f>
        <v>3929</v>
      </c>
      <c r="E13" s="126">
        <f>E12-E14</f>
        <v>3929</v>
      </c>
    </row>
    <row r="14" spans="1:5">
      <c r="A14" s="129" t="s">
        <v>26</v>
      </c>
      <c r="B14" s="124" t="s">
        <v>22</v>
      </c>
      <c r="C14" s="124">
        <v>5</v>
      </c>
      <c r="D14" s="125">
        <v>201</v>
      </c>
      <c r="E14" s="126">
        <v>201</v>
      </c>
    </row>
    <row r="15" spans="1:5">
      <c r="A15" s="123" t="s">
        <v>27</v>
      </c>
      <c r="B15" s="124" t="s">
        <v>28</v>
      </c>
      <c r="C15" s="124">
        <v>6</v>
      </c>
      <c r="D15" s="125">
        <v>2303</v>
      </c>
      <c r="E15" s="126">
        <v>2303</v>
      </c>
    </row>
    <row r="16" spans="1:5">
      <c r="A16" s="128" t="s">
        <v>29</v>
      </c>
      <c r="B16" s="124" t="s">
        <v>28</v>
      </c>
      <c r="C16" s="124">
        <v>7</v>
      </c>
      <c r="D16" s="125">
        <v>2303</v>
      </c>
      <c r="E16" s="126">
        <v>2303</v>
      </c>
    </row>
    <row r="17" spans="1:5">
      <c r="A17" s="128" t="s">
        <v>30</v>
      </c>
      <c r="B17" s="124" t="s">
        <v>28</v>
      </c>
      <c r="C17" s="124">
        <v>8</v>
      </c>
      <c r="D17" s="125"/>
      <c r="E17" s="126"/>
    </row>
    <row r="18" spans="1:5">
      <c r="A18" s="123" t="s">
        <v>31</v>
      </c>
      <c r="B18" s="124" t="s">
        <v>28</v>
      </c>
      <c r="C18" s="124">
        <v>9</v>
      </c>
      <c r="D18" s="125">
        <v>873300</v>
      </c>
      <c r="E18" s="126">
        <v>873300</v>
      </c>
    </row>
    <row r="19" spans="1:5">
      <c r="A19" s="123" t="s">
        <v>32</v>
      </c>
      <c r="B19" s="124" t="s">
        <v>28</v>
      </c>
      <c r="C19" s="124">
        <v>10</v>
      </c>
      <c r="D19" s="125">
        <v>834680</v>
      </c>
      <c r="E19" s="126">
        <v>834680</v>
      </c>
    </row>
    <row r="20" spans="1:5">
      <c r="A20" s="123" t="s">
        <v>33</v>
      </c>
      <c r="B20" s="124" t="s">
        <v>28</v>
      </c>
      <c r="C20" s="124">
        <v>11</v>
      </c>
      <c r="D20" s="125">
        <f>D19-D21</f>
        <v>303410</v>
      </c>
      <c r="E20" s="126">
        <f>E19-E21</f>
        <v>303410</v>
      </c>
    </row>
    <row r="21" spans="1:5">
      <c r="A21" s="123" t="s">
        <v>34</v>
      </c>
      <c r="B21" s="124" t="s">
        <v>28</v>
      </c>
      <c r="C21" s="124">
        <v>12</v>
      </c>
      <c r="D21" s="125">
        <v>531270</v>
      </c>
      <c r="E21" s="126">
        <v>531270</v>
      </c>
    </row>
    <row r="22" spans="1:5">
      <c r="A22" s="130" t="s">
        <v>35</v>
      </c>
      <c r="B22" s="124" t="s">
        <v>20</v>
      </c>
      <c r="C22" s="124" t="s">
        <v>20</v>
      </c>
      <c r="D22" s="125"/>
      <c r="E22" s="126"/>
    </row>
    <row r="23" spans="1:5">
      <c r="A23" s="123" t="s">
        <v>21</v>
      </c>
      <c r="B23" s="124" t="s">
        <v>22</v>
      </c>
      <c r="C23" s="124">
        <v>13</v>
      </c>
      <c r="D23" s="125">
        <v>22723</v>
      </c>
      <c r="E23" s="126">
        <v>22723</v>
      </c>
    </row>
    <row r="24" spans="1:5">
      <c r="A24" s="123" t="s">
        <v>24</v>
      </c>
      <c r="B24" s="124" t="s">
        <v>22</v>
      </c>
      <c r="C24" s="124">
        <v>14</v>
      </c>
      <c r="D24" s="125">
        <v>750</v>
      </c>
      <c r="E24" s="126">
        <v>750</v>
      </c>
    </row>
    <row r="25" spans="1:5">
      <c r="A25" s="123" t="s">
        <v>27</v>
      </c>
      <c r="B25" s="124" t="s">
        <v>28</v>
      </c>
      <c r="C25" s="124">
        <v>15</v>
      </c>
      <c r="D25" s="125">
        <v>548</v>
      </c>
      <c r="E25" s="126">
        <v>548</v>
      </c>
    </row>
    <row r="26" spans="1:5">
      <c r="A26" s="128" t="s">
        <v>29</v>
      </c>
      <c r="B26" s="124" t="s">
        <v>28</v>
      </c>
      <c r="C26" s="124">
        <v>16</v>
      </c>
      <c r="D26" s="125">
        <v>548</v>
      </c>
      <c r="E26" s="126">
        <v>548</v>
      </c>
    </row>
    <row r="27" spans="1:5">
      <c r="A27" s="128" t="s">
        <v>30</v>
      </c>
      <c r="B27" s="124" t="s">
        <v>28</v>
      </c>
      <c r="C27" s="124">
        <v>17</v>
      </c>
      <c r="D27" s="125"/>
      <c r="E27" s="126"/>
    </row>
    <row r="28" spans="1:5">
      <c r="A28" s="123" t="s">
        <v>31</v>
      </c>
      <c r="B28" s="124" t="s">
        <v>28</v>
      </c>
      <c r="C28" s="124">
        <v>18</v>
      </c>
      <c r="D28" s="125">
        <v>415016</v>
      </c>
      <c r="E28" s="126">
        <v>415016</v>
      </c>
    </row>
    <row r="29" spans="1:5">
      <c r="A29" s="123" t="s">
        <v>32</v>
      </c>
      <c r="B29" s="124" t="s">
        <v>28</v>
      </c>
      <c r="C29" s="124">
        <v>19</v>
      </c>
      <c r="D29" s="125">
        <v>395675</v>
      </c>
      <c r="E29" s="126">
        <v>395675</v>
      </c>
    </row>
    <row r="30" spans="1:5">
      <c r="A30" s="130" t="s">
        <v>36</v>
      </c>
      <c r="B30" s="124" t="s">
        <v>20</v>
      </c>
      <c r="C30" s="124" t="s">
        <v>20</v>
      </c>
      <c r="D30" s="125"/>
      <c r="E30" s="126"/>
    </row>
    <row r="31" spans="1:5">
      <c r="A31" s="123" t="s">
        <v>37</v>
      </c>
      <c r="B31" s="124" t="s">
        <v>38</v>
      </c>
      <c r="C31" s="124">
        <v>20</v>
      </c>
      <c r="D31" s="125">
        <v>2206</v>
      </c>
      <c r="E31" s="126">
        <v>2206</v>
      </c>
    </row>
    <row r="32" spans="1:5">
      <c r="A32" s="123" t="s">
        <v>39</v>
      </c>
      <c r="B32" s="124" t="s">
        <v>38</v>
      </c>
      <c r="C32" s="124">
        <v>21</v>
      </c>
      <c r="D32" s="125">
        <v>123</v>
      </c>
      <c r="E32" s="126">
        <v>123</v>
      </c>
    </row>
    <row r="33" spans="1:10">
      <c r="A33" s="123" t="s">
        <v>40</v>
      </c>
      <c r="B33" s="124" t="s">
        <v>38</v>
      </c>
      <c r="C33" s="124">
        <v>22</v>
      </c>
      <c r="D33" s="125">
        <v>10.5</v>
      </c>
      <c r="E33" s="126">
        <v>10.5</v>
      </c>
      <c r="I33" s="139"/>
      <c r="J33" s="140"/>
    </row>
    <row r="34" spans="1:10">
      <c r="A34" s="128" t="s">
        <v>41</v>
      </c>
      <c r="B34" s="124" t="s">
        <v>38</v>
      </c>
      <c r="C34" s="124">
        <v>23</v>
      </c>
      <c r="D34" s="125">
        <v>10.5</v>
      </c>
      <c r="E34" s="126">
        <v>10.5</v>
      </c>
      <c r="I34" s="139"/>
      <c r="J34" s="140"/>
    </row>
    <row r="35" spans="1:5">
      <c r="A35" s="128" t="s">
        <v>42</v>
      </c>
      <c r="B35" s="124" t="s">
        <v>38</v>
      </c>
      <c r="C35" s="124">
        <v>24</v>
      </c>
      <c r="D35" s="125"/>
      <c r="E35" s="126"/>
    </row>
    <row r="36" spans="1:5">
      <c r="A36" s="123" t="s">
        <v>43</v>
      </c>
      <c r="B36" s="124" t="s">
        <v>38</v>
      </c>
      <c r="C36" s="124">
        <v>25</v>
      </c>
      <c r="D36" s="125">
        <v>587</v>
      </c>
      <c r="E36" s="126">
        <v>587</v>
      </c>
    </row>
    <row r="37" spans="1:5">
      <c r="A37" s="131" t="s">
        <v>44</v>
      </c>
      <c r="B37" s="120" t="s">
        <v>38</v>
      </c>
      <c r="C37" s="120">
        <v>26</v>
      </c>
      <c r="D37" s="125">
        <v>557</v>
      </c>
      <c r="E37" s="126">
        <v>557</v>
      </c>
    </row>
    <row r="38" spans="1:5">
      <c r="A38" s="132" t="s">
        <v>45</v>
      </c>
      <c r="B38" s="120" t="s">
        <v>38</v>
      </c>
      <c r="C38" s="120">
        <v>27</v>
      </c>
      <c r="D38" s="125">
        <v>1339</v>
      </c>
      <c r="E38" s="126">
        <v>1339</v>
      </c>
    </row>
    <row r="39" spans="1:5">
      <c r="A39" s="132" t="s">
        <v>46</v>
      </c>
      <c r="B39" s="120" t="s">
        <v>38</v>
      </c>
      <c r="C39" s="120">
        <v>28</v>
      </c>
      <c r="D39" s="125">
        <v>1120</v>
      </c>
      <c r="E39" s="126">
        <v>1120</v>
      </c>
    </row>
    <row r="40" ht="15.15" spans="1:5">
      <c r="A40" s="133" t="s">
        <v>47</v>
      </c>
      <c r="B40" s="134" t="s">
        <v>38</v>
      </c>
      <c r="C40" s="134">
        <v>29</v>
      </c>
      <c r="D40" s="135">
        <v>190</v>
      </c>
      <c r="E40" s="136">
        <v>190</v>
      </c>
    </row>
    <row r="41" s="102" customFormat="1" ht="18" customHeight="1" spans="1:5">
      <c r="A41" s="137" t="s">
        <v>48</v>
      </c>
      <c r="B41" s="137"/>
      <c r="C41" s="137"/>
      <c r="D41" s="137"/>
      <c r="E41" s="137"/>
    </row>
    <row r="42" spans="1:5">
      <c r="A42" s="138" t="s">
        <v>49</v>
      </c>
      <c r="B42" s="138"/>
      <c r="C42" s="138"/>
      <c r="D42" s="138"/>
      <c r="E42" s="138"/>
    </row>
    <row r="43" spans="1:5">
      <c r="A43" s="138"/>
      <c r="B43" s="138"/>
      <c r="C43" s="138"/>
      <c r="D43" s="138"/>
      <c r="E43" s="138"/>
    </row>
    <row r="44" spans="1:5">
      <c r="A44" s="138"/>
      <c r="B44" s="138"/>
      <c r="C44" s="138"/>
      <c r="D44" s="138"/>
      <c r="E44" s="138"/>
    </row>
    <row r="45" spans="1:5">
      <c r="A45" s="138"/>
      <c r="B45" s="138"/>
      <c r="C45" s="138"/>
      <c r="D45" s="138"/>
      <c r="E45" s="138"/>
    </row>
  </sheetData>
  <mergeCells count="41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I33:J33"/>
    <mergeCell ref="D34:E34"/>
    <mergeCell ref="I34:J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17" sqref="J17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1" customFormat="1" ht="27" customHeight="1" spans="1:3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81"/>
      <c r="AD2" s="81"/>
      <c r="AE2" s="10"/>
      <c r="AF2" s="10"/>
      <c r="AG2" s="10"/>
    </row>
    <row r="3" s="2" customFormat="1" ht="27" customHeight="1" spans="1:33">
      <c r="A3" s="11" t="s">
        <v>12</v>
      </c>
      <c r="B3" s="12" t="s">
        <v>13</v>
      </c>
      <c r="C3" s="11" t="s">
        <v>14</v>
      </c>
      <c r="D3" s="11" t="s">
        <v>51</v>
      </c>
      <c r="E3" s="11" t="s">
        <v>52</v>
      </c>
      <c r="F3" s="13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4" t="s">
        <v>70</v>
      </c>
      <c r="X3" s="14" t="s">
        <v>71</v>
      </c>
      <c r="Y3" s="14" t="s">
        <v>72</v>
      </c>
      <c r="Z3" s="14" t="s">
        <v>73</v>
      </c>
      <c r="AA3" s="14" t="s">
        <v>74</v>
      </c>
      <c r="AB3" s="82" t="s">
        <v>75</v>
      </c>
      <c r="AC3" s="83" t="s">
        <v>76</v>
      </c>
      <c r="AD3" s="84" t="s">
        <v>77</v>
      </c>
      <c r="AE3" s="85"/>
      <c r="AF3" s="85"/>
      <c r="AG3" s="85"/>
    </row>
    <row r="4" s="3" customFormat="1" customHeight="1" spans="1:33">
      <c r="A4" s="15" t="s">
        <v>19</v>
      </c>
      <c r="B4" s="16" t="s">
        <v>20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16" t="s">
        <v>20</v>
      </c>
      <c r="I4" s="16" t="s">
        <v>20</v>
      </c>
      <c r="J4" s="16" t="s">
        <v>20</v>
      </c>
      <c r="K4" s="16" t="s">
        <v>20</v>
      </c>
      <c r="L4" s="16" t="s">
        <v>20</v>
      </c>
      <c r="M4" s="16" t="s">
        <v>20</v>
      </c>
      <c r="N4" s="16" t="s">
        <v>20</v>
      </c>
      <c r="O4" s="16" t="s">
        <v>20</v>
      </c>
      <c r="P4" s="16" t="s">
        <v>20</v>
      </c>
      <c r="Q4" s="16" t="s">
        <v>20</v>
      </c>
      <c r="R4" s="16" t="s">
        <v>20</v>
      </c>
      <c r="S4" s="16" t="s">
        <v>20</v>
      </c>
      <c r="T4" s="16" t="s">
        <v>20</v>
      </c>
      <c r="U4" s="16" t="s">
        <v>20</v>
      </c>
      <c r="V4" s="16" t="s">
        <v>20</v>
      </c>
      <c r="W4" s="16" t="s">
        <v>20</v>
      </c>
      <c r="X4" s="16" t="s">
        <v>20</v>
      </c>
      <c r="Y4" s="16" t="s">
        <v>20</v>
      </c>
      <c r="Z4" s="16" t="s">
        <v>20</v>
      </c>
      <c r="AA4" s="16" t="s">
        <v>20</v>
      </c>
      <c r="AB4" s="16" t="s">
        <v>20</v>
      </c>
      <c r="AC4" s="16" t="s">
        <v>20</v>
      </c>
      <c r="AD4" s="16" t="s">
        <v>20</v>
      </c>
      <c r="AE4" s="86"/>
      <c r="AF4" s="86"/>
      <c r="AG4" s="86"/>
    </row>
    <row r="5" s="4" customFormat="1" customHeight="1" spans="1:33">
      <c r="A5" s="17" t="s">
        <v>21</v>
      </c>
      <c r="B5" s="18" t="s">
        <v>22</v>
      </c>
      <c r="C5" s="18">
        <v>1</v>
      </c>
      <c r="D5" s="19">
        <v>57705</v>
      </c>
      <c r="E5" s="19">
        <v>56561</v>
      </c>
      <c r="F5" s="20">
        <f>D5/E5-1</f>
        <v>0.020225950743445</v>
      </c>
      <c r="G5" s="19">
        <v>3890</v>
      </c>
      <c r="H5" s="19">
        <v>780</v>
      </c>
      <c r="I5" s="19">
        <v>3590</v>
      </c>
      <c r="J5" s="19">
        <v>854</v>
      </c>
      <c r="K5" s="19">
        <v>1330</v>
      </c>
      <c r="L5" s="19">
        <v>3680</v>
      </c>
      <c r="M5" s="19">
        <v>650</v>
      </c>
      <c r="N5" s="19">
        <v>1396</v>
      </c>
      <c r="O5" s="19">
        <v>3720</v>
      </c>
      <c r="P5" s="19">
        <v>1200</v>
      </c>
      <c r="Q5" s="19">
        <v>4650</v>
      </c>
      <c r="R5" s="19">
        <v>3308</v>
      </c>
      <c r="S5" s="19">
        <v>8588</v>
      </c>
      <c r="T5" s="19">
        <v>2550</v>
      </c>
      <c r="U5" s="19">
        <v>3162</v>
      </c>
      <c r="V5" s="19">
        <v>2238</v>
      </c>
      <c r="W5" s="19">
        <v>1540</v>
      </c>
      <c r="X5" s="19">
        <v>2130</v>
      </c>
      <c r="Y5" s="19">
        <v>3529</v>
      </c>
      <c r="Z5" s="19">
        <v>1280</v>
      </c>
      <c r="AA5" s="19">
        <v>1550</v>
      </c>
      <c r="AB5" s="19">
        <v>2090</v>
      </c>
      <c r="AC5" s="19">
        <f>SUM(G5:AB5)</f>
        <v>57705</v>
      </c>
      <c r="AD5" s="19">
        <f>AC5-D5</f>
        <v>0</v>
      </c>
      <c r="AE5" s="87"/>
      <c r="AF5" s="87"/>
      <c r="AG5" s="87"/>
    </row>
    <row r="6" s="4" customFormat="1" customHeight="1" spans="1:35">
      <c r="A6" s="21" t="s">
        <v>23</v>
      </c>
      <c r="B6" s="18" t="s">
        <v>22</v>
      </c>
      <c r="C6" s="18">
        <v>2</v>
      </c>
      <c r="D6" s="19">
        <v>5785</v>
      </c>
      <c r="E6" s="19">
        <v>5320</v>
      </c>
      <c r="F6" s="20">
        <f t="shared" ref="F6:F16" si="0">D6/E6-1</f>
        <v>0.0874060150375939</v>
      </c>
      <c r="G6" s="19">
        <v>1188</v>
      </c>
      <c r="H6" s="19">
        <v>60</v>
      </c>
      <c r="I6" s="19">
        <v>270</v>
      </c>
      <c r="J6" s="19">
        <v>50</v>
      </c>
      <c r="K6" s="19">
        <v>110</v>
      </c>
      <c r="L6" s="19">
        <v>280</v>
      </c>
      <c r="M6" s="19">
        <v>36</v>
      </c>
      <c r="N6" s="19">
        <v>109</v>
      </c>
      <c r="O6" s="19">
        <v>317</v>
      </c>
      <c r="P6" s="19">
        <v>108</v>
      </c>
      <c r="Q6" s="19">
        <v>420</v>
      </c>
      <c r="R6" s="19">
        <v>310</v>
      </c>
      <c r="S6" s="19">
        <v>740</v>
      </c>
      <c r="T6" s="19">
        <v>210</v>
      </c>
      <c r="U6" s="19">
        <v>308</v>
      </c>
      <c r="V6" s="19">
        <v>200</v>
      </c>
      <c r="W6" s="19">
        <v>187</v>
      </c>
      <c r="X6" s="19">
        <v>218</v>
      </c>
      <c r="Y6" s="19">
        <v>320</v>
      </c>
      <c r="Z6" s="19">
        <v>100</v>
      </c>
      <c r="AA6" s="19">
        <v>100</v>
      </c>
      <c r="AB6" s="19">
        <v>144</v>
      </c>
      <c r="AC6" s="19">
        <f t="shared" ref="AC6:AC35" si="1">SUM(G6:AB6)</f>
        <v>5785</v>
      </c>
      <c r="AD6" s="19">
        <f t="shared" ref="AD6:AD35" si="2">AC6-D6</f>
        <v>0</v>
      </c>
      <c r="AE6" s="88"/>
      <c r="AF6" s="88"/>
      <c r="AG6" s="88"/>
      <c r="AH6" s="99"/>
      <c r="AI6" s="99"/>
    </row>
    <row r="7" s="4" customFormat="1" customHeight="1" spans="1:35">
      <c r="A7" s="17" t="s">
        <v>24</v>
      </c>
      <c r="B7" s="18" t="s">
        <v>22</v>
      </c>
      <c r="C7" s="18">
        <v>3</v>
      </c>
      <c r="D7" s="19">
        <v>3855</v>
      </c>
      <c r="E7" s="19">
        <v>3808</v>
      </c>
      <c r="F7" s="20">
        <f t="shared" si="0"/>
        <v>0.01234243697479</v>
      </c>
      <c r="G7" s="19">
        <v>55</v>
      </c>
      <c r="H7" s="19">
        <v>52</v>
      </c>
      <c r="I7" s="19">
        <v>487</v>
      </c>
      <c r="J7" s="19"/>
      <c r="K7" s="19">
        <v>80</v>
      </c>
      <c r="L7" s="19">
        <v>91</v>
      </c>
      <c r="M7" s="19">
        <v>70</v>
      </c>
      <c r="N7" s="19">
        <v>82</v>
      </c>
      <c r="O7" s="19">
        <v>260</v>
      </c>
      <c r="P7" s="19">
        <v>121</v>
      </c>
      <c r="Q7" s="19">
        <v>305</v>
      </c>
      <c r="R7" s="19">
        <v>176</v>
      </c>
      <c r="S7" s="19">
        <v>395</v>
      </c>
      <c r="T7" s="19">
        <v>256</v>
      </c>
      <c r="U7" s="19">
        <v>361</v>
      </c>
      <c r="V7" s="19">
        <v>311</v>
      </c>
      <c r="W7" s="19">
        <v>145</v>
      </c>
      <c r="X7" s="19">
        <v>99</v>
      </c>
      <c r="Y7" s="19">
        <v>182</v>
      </c>
      <c r="Z7" s="19">
        <v>81</v>
      </c>
      <c r="AA7" s="19">
        <v>72</v>
      </c>
      <c r="AB7" s="19">
        <v>174</v>
      </c>
      <c r="AC7" s="19">
        <f t="shared" si="1"/>
        <v>3855</v>
      </c>
      <c r="AD7" s="19">
        <f t="shared" si="2"/>
        <v>0</v>
      </c>
      <c r="AE7" s="88"/>
      <c r="AF7" s="88"/>
      <c r="AG7" s="88"/>
      <c r="AH7" s="99"/>
      <c r="AI7" s="99"/>
    </row>
    <row r="8" s="4" customFormat="1" customHeight="1" spans="1:35">
      <c r="A8" s="22" t="s">
        <v>25</v>
      </c>
      <c r="B8" s="18" t="s">
        <v>22</v>
      </c>
      <c r="C8" s="18">
        <v>4</v>
      </c>
      <c r="D8" s="19">
        <v>3554</v>
      </c>
      <c r="E8" s="19">
        <v>3678</v>
      </c>
      <c r="F8" s="20">
        <f t="shared" si="0"/>
        <v>-0.0337139749864056</v>
      </c>
      <c r="G8" s="19">
        <v>55</v>
      </c>
      <c r="H8" s="19">
        <v>52</v>
      </c>
      <c r="I8" s="19">
        <v>186</v>
      </c>
      <c r="J8" s="19"/>
      <c r="K8" s="19">
        <v>80</v>
      </c>
      <c r="L8" s="19">
        <v>91</v>
      </c>
      <c r="M8" s="19">
        <v>70</v>
      </c>
      <c r="N8" s="19">
        <v>82</v>
      </c>
      <c r="O8" s="19">
        <v>260</v>
      </c>
      <c r="P8" s="19">
        <v>121</v>
      </c>
      <c r="Q8" s="19">
        <v>305</v>
      </c>
      <c r="R8" s="19">
        <v>176</v>
      </c>
      <c r="S8" s="19">
        <v>395</v>
      </c>
      <c r="T8" s="19">
        <v>256</v>
      </c>
      <c r="U8" s="19">
        <v>361</v>
      </c>
      <c r="V8" s="19">
        <v>311</v>
      </c>
      <c r="W8" s="19">
        <v>145</v>
      </c>
      <c r="X8" s="19">
        <v>99</v>
      </c>
      <c r="Y8" s="19">
        <v>182</v>
      </c>
      <c r="Z8" s="19">
        <v>81</v>
      </c>
      <c r="AA8" s="19">
        <v>72</v>
      </c>
      <c r="AB8" s="19">
        <v>174</v>
      </c>
      <c r="AC8" s="19">
        <f t="shared" si="1"/>
        <v>3554</v>
      </c>
      <c r="AD8" s="19">
        <f t="shared" si="2"/>
        <v>0</v>
      </c>
      <c r="AE8" s="88"/>
      <c r="AF8" s="88"/>
      <c r="AG8" s="88"/>
      <c r="AH8" s="99"/>
      <c r="AI8" s="99"/>
    </row>
    <row r="9" s="4" customFormat="1" customHeight="1" spans="1:35">
      <c r="A9" s="23" t="s">
        <v>26</v>
      </c>
      <c r="B9" s="18" t="s">
        <v>22</v>
      </c>
      <c r="C9" s="18">
        <v>5</v>
      </c>
      <c r="D9" s="19">
        <v>301</v>
      </c>
      <c r="E9" s="19">
        <v>130</v>
      </c>
      <c r="F9" s="20">
        <f t="shared" si="0"/>
        <v>1.31538461538462</v>
      </c>
      <c r="G9" s="19"/>
      <c r="H9" s="19"/>
      <c r="I9" s="19">
        <v>301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si="1"/>
        <v>301</v>
      </c>
      <c r="AD9" s="19">
        <f t="shared" si="2"/>
        <v>0</v>
      </c>
      <c r="AE9" s="88"/>
      <c r="AF9" s="88"/>
      <c r="AG9" s="88"/>
      <c r="AH9" s="99"/>
      <c r="AI9" s="99"/>
    </row>
    <row r="10" s="4" customFormat="1" customHeight="1" spans="1:35">
      <c r="A10" s="17" t="s">
        <v>27</v>
      </c>
      <c r="B10" s="18" t="s">
        <v>28</v>
      </c>
      <c r="C10" s="18">
        <v>6</v>
      </c>
      <c r="D10" s="19">
        <v>2197</v>
      </c>
      <c r="E10" s="19">
        <v>2163</v>
      </c>
      <c r="F10" s="20">
        <f t="shared" si="0"/>
        <v>0.0157189089227925</v>
      </c>
      <c r="G10" s="19"/>
      <c r="H10" s="19"/>
      <c r="I10" s="19"/>
      <c r="J10" s="19">
        <v>133</v>
      </c>
      <c r="K10" s="19"/>
      <c r="L10" s="19"/>
      <c r="M10" s="19"/>
      <c r="N10" s="19"/>
      <c r="O10" s="19"/>
      <c r="P10" s="19">
        <v>135</v>
      </c>
      <c r="Q10" s="19">
        <v>115</v>
      </c>
      <c r="R10" s="19">
        <v>123</v>
      </c>
      <c r="S10" s="19">
        <v>196</v>
      </c>
      <c r="T10" s="19">
        <v>136</v>
      </c>
      <c r="U10" s="19">
        <v>195</v>
      </c>
      <c r="V10" s="19">
        <v>238</v>
      </c>
      <c r="W10" s="19">
        <v>150</v>
      </c>
      <c r="X10" s="19">
        <v>150</v>
      </c>
      <c r="Y10" s="19">
        <v>260</v>
      </c>
      <c r="Z10" s="19">
        <v>52</v>
      </c>
      <c r="AA10" s="19">
        <v>62</v>
      </c>
      <c r="AB10" s="19">
        <v>252</v>
      </c>
      <c r="AC10" s="19">
        <f t="shared" si="1"/>
        <v>2197</v>
      </c>
      <c r="AD10" s="19">
        <f t="shared" si="2"/>
        <v>0</v>
      </c>
      <c r="AE10" s="88"/>
      <c r="AF10" s="88"/>
      <c r="AG10" s="88"/>
      <c r="AH10" s="99"/>
      <c r="AI10" s="99"/>
    </row>
    <row r="11" s="4" customFormat="1" customHeight="1" spans="1:35">
      <c r="A11" s="22" t="s">
        <v>29</v>
      </c>
      <c r="B11" s="18" t="s">
        <v>28</v>
      </c>
      <c r="C11" s="18">
        <v>7</v>
      </c>
      <c r="D11" s="19">
        <v>2197</v>
      </c>
      <c r="E11" s="19">
        <v>2163</v>
      </c>
      <c r="F11" s="20">
        <f t="shared" si="0"/>
        <v>0.0157189089227925</v>
      </c>
      <c r="G11" s="19"/>
      <c r="H11" s="19"/>
      <c r="I11" s="19"/>
      <c r="J11" s="19">
        <v>133</v>
      </c>
      <c r="K11" s="19"/>
      <c r="L11" s="19"/>
      <c r="M11" s="19"/>
      <c r="N11" s="19"/>
      <c r="O11" s="19"/>
      <c r="P11" s="19">
        <v>135</v>
      </c>
      <c r="Q11" s="19">
        <v>115</v>
      </c>
      <c r="R11" s="19">
        <v>123</v>
      </c>
      <c r="S11" s="19">
        <v>196</v>
      </c>
      <c r="T11" s="19">
        <v>136</v>
      </c>
      <c r="U11" s="19">
        <v>195</v>
      </c>
      <c r="V11" s="19">
        <v>238</v>
      </c>
      <c r="W11" s="19">
        <v>150</v>
      </c>
      <c r="X11" s="19">
        <v>150</v>
      </c>
      <c r="Y11" s="19">
        <v>260</v>
      </c>
      <c r="Z11" s="19">
        <v>52</v>
      </c>
      <c r="AA11" s="19">
        <v>62</v>
      </c>
      <c r="AB11" s="19">
        <v>252</v>
      </c>
      <c r="AC11" s="19">
        <f t="shared" si="1"/>
        <v>2197</v>
      </c>
      <c r="AD11" s="19">
        <f t="shared" si="2"/>
        <v>0</v>
      </c>
      <c r="AE11" s="88"/>
      <c r="AF11" s="88"/>
      <c r="AG11" s="88"/>
      <c r="AH11" s="99"/>
      <c r="AI11" s="99"/>
    </row>
    <row r="12" s="4" customFormat="1" customHeight="1" spans="1:35">
      <c r="A12" s="22" t="s">
        <v>30</v>
      </c>
      <c r="B12" s="18" t="s">
        <v>28</v>
      </c>
      <c r="C12" s="18">
        <v>8</v>
      </c>
      <c r="D12" s="19"/>
      <c r="E12" s="19">
        <v>0</v>
      </c>
      <c r="F12" s="20" t="e">
        <f t="shared" si="0"/>
        <v>#DIV/0!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f t="shared" si="1"/>
        <v>0</v>
      </c>
      <c r="AD12" s="19">
        <f t="shared" si="2"/>
        <v>0</v>
      </c>
      <c r="AE12" s="88"/>
      <c r="AF12" s="88"/>
      <c r="AG12" s="88"/>
      <c r="AH12" s="99"/>
      <c r="AI12" s="99"/>
    </row>
    <row r="13" s="4" customFormat="1" customHeight="1" spans="1:35">
      <c r="A13" s="17" t="s">
        <v>31</v>
      </c>
      <c r="B13" s="18" t="s">
        <v>28</v>
      </c>
      <c r="C13" s="18">
        <v>9</v>
      </c>
      <c r="D13" s="19">
        <v>804348</v>
      </c>
      <c r="E13" s="19">
        <v>810260</v>
      </c>
      <c r="F13" s="20">
        <f t="shared" si="0"/>
        <v>-0.00729642337027625</v>
      </c>
      <c r="G13" s="19">
        <v>67864</v>
      </c>
      <c r="H13" s="19">
        <v>32050</v>
      </c>
      <c r="I13" s="19">
        <v>39068</v>
      </c>
      <c r="J13" s="19">
        <v>29078</v>
      </c>
      <c r="K13" s="19">
        <v>33005</v>
      </c>
      <c r="L13" s="19">
        <v>44003</v>
      </c>
      <c r="M13" s="19">
        <v>30060</v>
      </c>
      <c r="N13" s="19">
        <v>34560</v>
      </c>
      <c r="O13" s="19">
        <v>31540</v>
      </c>
      <c r="P13" s="19">
        <v>36680</v>
      </c>
      <c r="Q13" s="19">
        <v>37050</v>
      </c>
      <c r="R13" s="19">
        <v>27850</v>
      </c>
      <c r="S13" s="19">
        <v>44280</v>
      </c>
      <c r="T13" s="19">
        <v>30906</v>
      </c>
      <c r="U13" s="19">
        <v>27306</v>
      </c>
      <c r="V13" s="19">
        <v>24120</v>
      </c>
      <c r="W13" s="19">
        <v>58656</v>
      </c>
      <c r="X13" s="19">
        <v>30808</v>
      </c>
      <c r="Y13" s="19">
        <v>28914</v>
      </c>
      <c r="Z13" s="19">
        <v>33550</v>
      </c>
      <c r="AA13" s="19">
        <v>37580</v>
      </c>
      <c r="AB13" s="19">
        <v>45420</v>
      </c>
      <c r="AC13" s="19">
        <f t="shared" si="1"/>
        <v>804348</v>
      </c>
      <c r="AD13" s="19">
        <f t="shared" si="2"/>
        <v>0</v>
      </c>
      <c r="AE13" s="88"/>
      <c r="AF13" s="88"/>
      <c r="AG13" s="88"/>
      <c r="AH13" s="99"/>
      <c r="AI13" s="99"/>
    </row>
    <row r="14" s="4" customFormat="1" customHeight="1" spans="1:35">
      <c r="A14" s="17" t="s">
        <v>32</v>
      </c>
      <c r="B14" s="18" t="s">
        <v>28</v>
      </c>
      <c r="C14" s="18">
        <v>10</v>
      </c>
      <c r="D14" s="19">
        <v>712080</v>
      </c>
      <c r="E14" s="19">
        <v>777849.6</v>
      </c>
      <c r="F14" s="20">
        <f t="shared" si="0"/>
        <v>-0.084553106410288</v>
      </c>
      <c r="G14" s="24">
        <v>62079</v>
      </c>
      <c r="H14" s="24">
        <v>27273</v>
      </c>
      <c r="I14" s="24">
        <v>34386</v>
      </c>
      <c r="J14" s="24">
        <v>25600</v>
      </c>
      <c r="K14" s="24">
        <v>29219</v>
      </c>
      <c r="L14" s="24">
        <v>38900</v>
      </c>
      <c r="M14" s="24">
        <v>26611</v>
      </c>
      <c r="N14" s="24">
        <v>30596</v>
      </c>
      <c r="O14" s="24">
        <v>27922</v>
      </c>
      <c r="P14" s="24">
        <v>32472</v>
      </c>
      <c r="Q14" s="24">
        <v>32800</v>
      </c>
      <c r="R14" s="24">
        <v>24655</v>
      </c>
      <c r="S14" s="24">
        <v>39201</v>
      </c>
      <c r="T14" s="24">
        <v>27361</v>
      </c>
      <c r="U14" s="24">
        <v>24074</v>
      </c>
      <c r="V14" s="24">
        <v>21353</v>
      </c>
      <c r="W14" s="24">
        <v>52227</v>
      </c>
      <c r="X14" s="24">
        <v>27274</v>
      </c>
      <c r="Y14" s="24">
        <v>25097</v>
      </c>
      <c r="Z14" s="24">
        <v>29701</v>
      </c>
      <c r="AA14" s="24">
        <v>33069</v>
      </c>
      <c r="AB14" s="24">
        <v>40210</v>
      </c>
      <c r="AC14" s="19">
        <f t="shared" si="1"/>
        <v>712080</v>
      </c>
      <c r="AD14" s="19">
        <f t="shared" si="2"/>
        <v>0</v>
      </c>
      <c r="AE14" s="88"/>
      <c r="AF14" s="88"/>
      <c r="AG14" s="88"/>
      <c r="AH14" s="99"/>
      <c r="AI14" s="99"/>
    </row>
    <row r="15" s="4" customFormat="1" customHeight="1" spans="1:35">
      <c r="A15" s="17" t="s">
        <v>33</v>
      </c>
      <c r="B15" s="18" t="s">
        <v>28</v>
      </c>
      <c r="C15" s="18">
        <v>11</v>
      </c>
      <c r="D15" s="19">
        <v>213810</v>
      </c>
      <c r="E15" s="19">
        <v>276025.6</v>
      </c>
      <c r="F15" s="20">
        <f t="shared" si="0"/>
        <v>-0.225397934104663</v>
      </c>
      <c r="G15" s="19">
        <f>G14-G16</f>
        <v>18649</v>
      </c>
      <c r="H15" s="19">
        <f t="shared" ref="H15:AB15" si="3">H14-H16</f>
        <v>8193</v>
      </c>
      <c r="I15" s="19">
        <f t="shared" si="3"/>
        <v>10326</v>
      </c>
      <c r="J15" s="19">
        <f t="shared" si="3"/>
        <v>7690</v>
      </c>
      <c r="K15" s="19">
        <f t="shared" si="3"/>
        <v>8769</v>
      </c>
      <c r="L15" s="19">
        <f t="shared" si="3"/>
        <v>11670</v>
      </c>
      <c r="M15" s="19">
        <f t="shared" si="3"/>
        <v>8001</v>
      </c>
      <c r="N15" s="19">
        <f t="shared" si="3"/>
        <v>9196</v>
      </c>
      <c r="O15" s="19">
        <f t="shared" si="3"/>
        <v>8372</v>
      </c>
      <c r="P15" s="19">
        <f t="shared" si="3"/>
        <v>9722</v>
      </c>
      <c r="Q15" s="19">
        <f t="shared" si="3"/>
        <v>9820</v>
      </c>
      <c r="R15" s="19">
        <f t="shared" si="3"/>
        <v>7395</v>
      </c>
      <c r="S15" s="19">
        <f t="shared" si="3"/>
        <v>11771</v>
      </c>
      <c r="T15" s="19">
        <f t="shared" si="3"/>
        <v>8221</v>
      </c>
      <c r="U15" s="19">
        <f t="shared" si="3"/>
        <v>7234</v>
      </c>
      <c r="V15" s="19">
        <f t="shared" si="3"/>
        <v>6413</v>
      </c>
      <c r="W15" s="19">
        <f t="shared" si="3"/>
        <v>15677</v>
      </c>
      <c r="X15" s="19">
        <f t="shared" si="3"/>
        <v>8194</v>
      </c>
      <c r="Y15" s="19">
        <f t="shared" si="3"/>
        <v>7537</v>
      </c>
      <c r="Z15" s="19">
        <f t="shared" si="3"/>
        <v>8931</v>
      </c>
      <c r="AA15" s="19">
        <f t="shared" si="3"/>
        <v>9949</v>
      </c>
      <c r="AB15" s="19">
        <f t="shared" si="3"/>
        <v>12080</v>
      </c>
      <c r="AC15" s="19">
        <f t="shared" si="1"/>
        <v>213810</v>
      </c>
      <c r="AD15" s="19">
        <f t="shared" si="2"/>
        <v>0</v>
      </c>
      <c r="AE15" s="88"/>
      <c r="AF15" s="88"/>
      <c r="AG15" s="88"/>
      <c r="AH15" s="99"/>
      <c r="AI15" s="99"/>
    </row>
    <row r="16" s="4" customFormat="1" customHeight="1" spans="1:35">
      <c r="A16" s="17" t="s">
        <v>34</v>
      </c>
      <c r="B16" s="18" t="s">
        <v>28</v>
      </c>
      <c r="C16" s="18">
        <v>12</v>
      </c>
      <c r="D16" s="19">
        <v>498270</v>
      </c>
      <c r="E16" s="19">
        <v>501824</v>
      </c>
      <c r="F16" s="20">
        <f t="shared" si="0"/>
        <v>-0.00708216426476216</v>
      </c>
      <c r="G16" s="24">
        <v>43430</v>
      </c>
      <c r="H16" s="24">
        <v>19080</v>
      </c>
      <c r="I16" s="24">
        <v>24060</v>
      </c>
      <c r="J16" s="24">
        <v>17910</v>
      </c>
      <c r="K16" s="24">
        <v>20450</v>
      </c>
      <c r="L16" s="24">
        <v>27230</v>
      </c>
      <c r="M16" s="24">
        <v>18610</v>
      </c>
      <c r="N16" s="24">
        <v>21400</v>
      </c>
      <c r="O16" s="24">
        <v>19550</v>
      </c>
      <c r="P16" s="24">
        <v>22750</v>
      </c>
      <c r="Q16" s="24">
        <v>22980</v>
      </c>
      <c r="R16" s="24">
        <v>17260</v>
      </c>
      <c r="S16" s="24">
        <v>27430</v>
      </c>
      <c r="T16" s="24">
        <v>19140</v>
      </c>
      <c r="U16" s="24">
        <v>16840</v>
      </c>
      <c r="V16" s="24">
        <v>14940</v>
      </c>
      <c r="W16" s="24">
        <v>36550</v>
      </c>
      <c r="X16" s="24">
        <v>19080</v>
      </c>
      <c r="Y16" s="24">
        <v>17560</v>
      </c>
      <c r="Z16" s="24">
        <v>20770</v>
      </c>
      <c r="AA16" s="24">
        <v>23120</v>
      </c>
      <c r="AB16" s="24">
        <v>28130</v>
      </c>
      <c r="AC16" s="19">
        <f t="shared" si="1"/>
        <v>498270</v>
      </c>
      <c r="AD16" s="19">
        <f t="shared" si="2"/>
        <v>0</v>
      </c>
      <c r="AE16" s="88"/>
      <c r="AF16" s="88"/>
      <c r="AG16" s="88"/>
      <c r="AH16" s="99"/>
      <c r="AI16" s="99"/>
    </row>
    <row r="17" s="5" customFormat="1" customHeight="1" spans="1:36">
      <c r="A17" s="25" t="s">
        <v>35</v>
      </c>
      <c r="B17" s="26" t="s">
        <v>20</v>
      </c>
      <c r="C17" s="27" t="s">
        <v>20</v>
      </c>
      <c r="D17" s="27"/>
      <c r="E17" s="27"/>
      <c r="F17" s="28" t="s">
        <v>20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 t="s">
        <v>20</v>
      </c>
      <c r="AD17" s="32" t="s">
        <v>20</v>
      </c>
      <c r="AE17" s="89"/>
      <c r="AF17" s="89"/>
      <c r="AG17" s="89"/>
      <c r="AH17" s="89"/>
      <c r="AI17" s="89"/>
      <c r="AJ17" s="89"/>
    </row>
    <row r="18" s="5" customFormat="1" customHeight="1" spans="1:35">
      <c r="A18" s="30" t="s">
        <v>21</v>
      </c>
      <c r="B18" s="31" t="s">
        <v>22</v>
      </c>
      <c r="C18" s="31">
        <v>13</v>
      </c>
      <c r="D18" s="32">
        <v>23403</v>
      </c>
      <c r="E18" s="32">
        <v>21920</v>
      </c>
      <c r="F18" s="28">
        <f t="shared" ref="F17:F35" si="4">D18/E18-1</f>
        <v>0.0676551094890512</v>
      </c>
      <c r="G18" s="29">
        <v>1540</v>
      </c>
      <c r="H18" s="29">
        <v>310</v>
      </c>
      <c r="I18" s="29">
        <v>1450</v>
      </c>
      <c r="J18" s="29">
        <v>340</v>
      </c>
      <c r="K18" s="29">
        <v>510</v>
      </c>
      <c r="L18" s="29">
        <v>1580</v>
      </c>
      <c r="M18" s="29">
        <v>250</v>
      </c>
      <c r="N18" s="29">
        <v>550</v>
      </c>
      <c r="O18" s="29">
        <v>1596</v>
      </c>
      <c r="P18" s="29">
        <v>480</v>
      </c>
      <c r="Q18" s="29">
        <v>2080</v>
      </c>
      <c r="R18" s="29">
        <v>1420</v>
      </c>
      <c r="S18" s="29">
        <v>3657</v>
      </c>
      <c r="T18" s="29">
        <v>1020</v>
      </c>
      <c r="U18" s="29">
        <v>1260</v>
      </c>
      <c r="V18" s="29">
        <v>890</v>
      </c>
      <c r="W18" s="29">
        <v>470</v>
      </c>
      <c r="X18" s="29">
        <v>720</v>
      </c>
      <c r="Y18" s="29">
        <v>1520</v>
      </c>
      <c r="Z18" s="29">
        <v>330</v>
      </c>
      <c r="AA18" s="29">
        <v>610</v>
      </c>
      <c r="AB18" s="29">
        <v>820</v>
      </c>
      <c r="AC18" s="32">
        <f t="shared" si="1"/>
        <v>23403</v>
      </c>
      <c r="AD18" s="32">
        <f t="shared" si="2"/>
        <v>0</v>
      </c>
      <c r="AE18" s="89"/>
      <c r="AF18" s="89"/>
      <c r="AG18" s="89"/>
      <c r="AH18" s="100"/>
      <c r="AI18" s="100"/>
    </row>
    <row r="19" s="5" customFormat="1" customHeight="1" spans="1:35">
      <c r="A19" s="30" t="s">
        <v>24</v>
      </c>
      <c r="B19" s="31" t="s">
        <v>22</v>
      </c>
      <c r="C19" s="31">
        <v>14</v>
      </c>
      <c r="D19" s="32">
        <v>705</v>
      </c>
      <c r="E19" s="32">
        <v>679</v>
      </c>
      <c r="F19" s="28">
        <f t="shared" si="4"/>
        <v>0.0382916053019147</v>
      </c>
      <c r="G19" s="29">
        <v>9</v>
      </c>
      <c r="H19" s="29">
        <v>10</v>
      </c>
      <c r="I19" s="29">
        <v>90</v>
      </c>
      <c r="J19" s="29">
        <v>0</v>
      </c>
      <c r="K19" s="29">
        <v>14</v>
      </c>
      <c r="L19" s="29">
        <v>16</v>
      </c>
      <c r="M19" s="29">
        <v>13</v>
      </c>
      <c r="N19" s="29">
        <v>15</v>
      </c>
      <c r="O19" s="29">
        <v>49</v>
      </c>
      <c r="P19" s="29">
        <v>22</v>
      </c>
      <c r="Q19" s="29">
        <v>57</v>
      </c>
      <c r="R19" s="29">
        <v>32</v>
      </c>
      <c r="S19" s="29">
        <v>72</v>
      </c>
      <c r="T19" s="29">
        <v>47</v>
      </c>
      <c r="U19" s="29">
        <v>66</v>
      </c>
      <c r="V19" s="29">
        <v>57</v>
      </c>
      <c r="W19" s="29">
        <v>27</v>
      </c>
      <c r="X19" s="29">
        <v>18</v>
      </c>
      <c r="Y19" s="29">
        <v>33</v>
      </c>
      <c r="Z19" s="29">
        <v>15</v>
      </c>
      <c r="AA19" s="29">
        <v>12</v>
      </c>
      <c r="AB19" s="29">
        <v>31</v>
      </c>
      <c r="AC19" s="32">
        <f t="shared" si="1"/>
        <v>705</v>
      </c>
      <c r="AD19" s="32">
        <f t="shared" si="2"/>
        <v>0</v>
      </c>
      <c r="AE19" s="89"/>
      <c r="AF19" s="89"/>
      <c r="AG19" s="89"/>
      <c r="AH19" s="100"/>
      <c r="AI19" s="100"/>
    </row>
    <row r="20" s="5" customFormat="1" customHeight="1" spans="1:35">
      <c r="A20" s="30" t="s">
        <v>27</v>
      </c>
      <c r="B20" s="31" t="s">
        <v>28</v>
      </c>
      <c r="C20" s="31">
        <v>15</v>
      </c>
      <c r="D20" s="32">
        <v>551</v>
      </c>
      <c r="E20" s="32">
        <v>528</v>
      </c>
      <c r="F20" s="28">
        <f t="shared" si="4"/>
        <v>0.043560606060606</v>
      </c>
      <c r="G20" s="29">
        <v>0</v>
      </c>
      <c r="H20" s="29">
        <v>0</v>
      </c>
      <c r="I20" s="29">
        <v>0</v>
      </c>
      <c r="J20" s="29">
        <v>38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32</v>
      </c>
      <c r="Q20" s="29">
        <v>28</v>
      </c>
      <c r="R20" s="29">
        <v>30</v>
      </c>
      <c r="S20" s="29">
        <v>48</v>
      </c>
      <c r="T20" s="29">
        <v>33</v>
      </c>
      <c r="U20" s="29">
        <v>48</v>
      </c>
      <c r="V20" s="29">
        <v>61</v>
      </c>
      <c r="W20" s="29">
        <v>35</v>
      </c>
      <c r="X20" s="29">
        <v>38</v>
      </c>
      <c r="Y20" s="29">
        <v>64</v>
      </c>
      <c r="Z20" s="29">
        <v>12</v>
      </c>
      <c r="AA20" s="29">
        <v>14</v>
      </c>
      <c r="AB20" s="29">
        <v>70</v>
      </c>
      <c r="AC20" s="32">
        <f t="shared" si="1"/>
        <v>551</v>
      </c>
      <c r="AD20" s="32">
        <f t="shared" si="2"/>
        <v>0</v>
      </c>
      <c r="AE20" s="89"/>
      <c r="AF20" s="89"/>
      <c r="AG20" s="89"/>
      <c r="AH20" s="100"/>
      <c r="AI20" s="100"/>
    </row>
    <row r="21" s="5" customFormat="1" customHeight="1" spans="1:35">
      <c r="A21" s="33" t="s">
        <v>29</v>
      </c>
      <c r="B21" s="31" t="s">
        <v>28</v>
      </c>
      <c r="C21" s="31">
        <v>16</v>
      </c>
      <c r="D21" s="32">
        <v>551</v>
      </c>
      <c r="E21" s="32">
        <v>528</v>
      </c>
      <c r="F21" s="28">
        <f t="shared" si="4"/>
        <v>0.043560606060606</v>
      </c>
      <c r="G21" s="32">
        <v>0</v>
      </c>
      <c r="H21" s="32">
        <v>0</v>
      </c>
      <c r="I21" s="32">
        <v>0</v>
      </c>
      <c r="J21" s="32">
        <v>38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32</v>
      </c>
      <c r="Q21" s="32">
        <v>28</v>
      </c>
      <c r="R21" s="32">
        <v>30</v>
      </c>
      <c r="S21" s="32">
        <v>48</v>
      </c>
      <c r="T21" s="32">
        <v>33</v>
      </c>
      <c r="U21" s="32">
        <v>48</v>
      </c>
      <c r="V21" s="32">
        <v>61</v>
      </c>
      <c r="W21" s="32">
        <v>35</v>
      </c>
      <c r="X21" s="32">
        <v>38</v>
      </c>
      <c r="Y21" s="32">
        <v>64</v>
      </c>
      <c r="Z21" s="32">
        <v>12</v>
      </c>
      <c r="AA21" s="32">
        <v>14</v>
      </c>
      <c r="AB21" s="32">
        <v>70</v>
      </c>
      <c r="AC21" s="32">
        <f t="shared" si="1"/>
        <v>551</v>
      </c>
      <c r="AD21" s="32">
        <f t="shared" si="2"/>
        <v>0</v>
      </c>
      <c r="AE21" s="89"/>
      <c r="AF21" s="89"/>
      <c r="AG21" s="89"/>
      <c r="AH21" s="100"/>
      <c r="AI21" s="100"/>
    </row>
    <row r="22" s="5" customFormat="1" customHeight="1" spans="1:35">
      <c r="A22" s="33" t="s">
        <v>30</v>
      </c>
      <c r="B22" s="31" t="s">
        <v>28</v>
      </c>
      <c r="C22" s="31">
        <v>17</v>
      </c>
      <c r="D22" s="32"/>
      <c r="E22" s="32">
        <v>0</v>
      </c>
      <c r="F22" s="28" t="e">
        <f t="shared" si="4"/>
        <v>#DIV/0!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 t="shared" si="1"/>
        <v>0</v>
      </c>
      <c r="AD22" s="32">
        <f t="shared" si="2"/>
        <v>0</v>
      </c>
      <c r="AE22" s="89"/>
      <c r="AF22" s="89"/>
      <c r="AG22" s="89"/>
      <c r="AH22" s="100"/>
      <c r="AI22" s="100"/>
    </row>
    <row r="23" s="5" customFormat="1" customHeight="1" spans="1:35">
      <c r="A23" s="30" t="s">
        <v>31</v>
      </c>
      <c r="B23" s="31" t="s">
        <v>28</v>
      </c>
      <c r="C23" s="31">
        <v>18</v>
      </c>
      <c r="D23" s="32">
        <v>299796</v>
      </c>
      <c r="E23" s="32">
        <v>294080</v>
      </c>
      <c r="F23" s="28">
        <f t="shared" si="4"/>
        <v>0.019436887921654</v>
      </c>
      <c r="G23" s="29">
        <v>24610</v>
      </c>
      <c r="H23" s="29">
        <v>10670</v>
      </c>
      <c r="I23" s="29">
        <v>13020</v>
      </c>
      <c r="J23" s="29">
        <v>9690</v>
      </c>
      <c r="K23" s="29">
        <v>10990</v>
      </c>
      <c r="L23" s="29">
        <v>14660</v>
      </c>
      <c r="M23" s="29">
        <v>10010</v>
      </c>
      <c r="N23" s="29">
        <v>11510</v>
      </c>
      <c r="O23" s="29">
        <v>10520</v>
      </c>
      <c r="P23" s="29">
        <v>12220</v>
      </c>
      <c r="Q23" s="29">
        <v>12340</v>
      </c>
      <c r="R23" s="29">
        <v>9280</v>
      </c>
      <c r="S23" s="29">
        <v>24750</v>
      </c>
      <c r="T23" s="29">
        <v>10136</v>
      </c>
      <c r="U23" s="29">
        <v>9100</v>
      </c>
      <c r="V23" s="29">
        <v>8030</v>
      </c>
      <c r="W23" s="29">
        <v>39540</v>
      </c>
      <c r="X23" s="29">
        <v>10260</v>
      </c>
      <c r="Y23" s="29">
        <v>9630</v>
      </c>
      <c r="Z23" s="29">
        <v>11170</v>
      </c>
      <c r="AA23" s="29">
        <v>12530</v>
      </c>
      <c r="AB23" s="29">
        <v>15130</v>
      </c>
      <c r="AC23" s="32">
        <f t="shared" si="1"/>
        <v>299796</v>
      </c>
      <c r="AD23" s="32">
        <f t="shared" si="2"/>
        <v>0</v>
      </c>
      <c r="AE23" s="89"/>
      <c r="AF23" s="89"/>
      <c r="AG23" s="89"/>
      <c r="AH23" s="100"/>
      <c r="AI23" s="100"/>
    </row>
    <row r="24" s="5" customFormat="1" customHeight="1" spans="1:35">
      <c r="A24" s="30" t="s">
        <v>32</v>
      </c>
      <c r="B24" s="31" t="s">
        <v>28</v>
      </c>
      <c r="C24" s="31">
        <v>19</v>
      </c>
      <c r="D24" s="32">
        <v>288475</v>
      </c>
      <c r="E24" s="32">
        <v>288580</v>
      </c>
      <c r="F24" s="28">
        <f t="shared" si="4"/>
        <v>-0.000363850578695701</v>
      </c>
      <c r="G24" s="29">
        <v>23800</v>
      </c>
      <c r="H24" s="29">
        <v>10400</v>
      </c>
      <c r="I24" s="29">
        <v>12830</v>
      </c>
      <c r="J24" s="29">
        <v>9330</v>
      </c>
      <c r="K24" s="29">
        <v>10410</v>
      </c>
      <c r="L24" s="29">
        <v>13730</v>
      </c>
      <c r="M24" s="29">
        <v>9900</v>
      </c>
      <c r="N24" s="29">
        <v>10800</v>
      </c>
      <c r="O24" s="29">
        <v>10360</v>
      </c>
      <c r="P24" s="29">
        <v>11960</v>
      </c>
      <c r="Q24" s="29">
        <v>11980</v>
      </c>
      <c r="R24" s="29">
        <v>8700</v>
      </c>
      <c r="S24" s="29">
        <v>23855</v>
      </c>
      <c r="T24" s="29">
        <v>9680</v>
      </c>
      <c r="U24" s="29">
        <v>8500</v>
      </c>
      <c r="V24" s="29">
        <v>7540</v>
      </c>
      <c r="W24" s="29">
        <v>39460</v>
      </c>
      <c r="X24" s="29">
        <v>9620</v>
      </c>
      <c r="Y24" s="29">
        <v>9360</v>
      </c>
      <c r="Z24" s="29">
        <v>11090</v>
      </c>
      <c r="AA24" s="29">
        <v>10970</v>
      </c>
      <c r="AB24" s="29">
        <v>14200</v>
      </c>
      <c r="AC24" s="32">
        <f t="shared" si="1"/>
        <v>288475</v>
      </c>
      <c r="AD24" s="32">
        <f t="shared" si="2"/>
        <v>0</v>
      </c>
      <c r="AE24" s="89"/>
      <c r="AF24" s="89"/>
      <c r="AG24" s="89"/>
      <c r="AH24" s="100"/>
      <c r="AI24" s="100"/>
    </row>
    <row r="25" s="6" customFormat="1" customHeight="1" spans="1:36">
      <c r="A25" s="34" t="s">
        <v>36</v>
      </c>
      <c r="B25" s="35" t="s">
        <v>20</v>
      </c>
      <c r="C25" s="35" t="s">
        <v>20</v>
      </c>
      <c r="D25" s="35"/>
      <c r="E25" s="35"/>
      <c r="F25" s="36" t="s">
        <v>20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5" t="s">
        <v>20</v>
      </c>
      <c r="AD25" s="35" t="s">
        <v>20</v>
      </c>
      <c r="AE25" s="90"/>
      <c r="AF25" s="90"/>
      <c r="AG25" s="90"/>
      <c r="AH25" s="90"/>
      <c r="AI25" s="90"/>
      <c r="AJ25" s="90"/>
    </row>
    <row r="26" s="6" customFormat="1" customHeight="1" spans="1:37">
      <c r="A26" s="38" t="s">
        <v>37</v>
      </c>
      <c r="B26" s="35" t="s">
        <v>38</v>
      </c>
      <c r="C26" s="35">
        <v>20</v>
      </c>
      <c r="D26" s="39">
        <v>2261</v>
      </c>
      <c r="E26" s="39">
        <v>2260</v>
      </c>
      <c r="F26" s="39">
        <f t="shared" si="4"/>
        <v>0.000442477876106295</v>
      </c>
      <c r="G26" s="39">
        <v>148.8</v>
      </c>
      <c r="H26" s="39">
        <v>29.9</v>
      </c>
      <c r="I26" s="39">
        <v>139.8</v>
      </c>
      <c r="J26" s="39">
        <v>32.9</v>
      </c>
      <c r="K26" s="39">
        <v>49.3</v>
      </c>
      <c r="L26" s="39">
        <v>152</v>
      </c>
      <c r="M26" s="39">
        <v>24.2</v>
      </c>
      <c r="N26" s="39">
        <v>53</v>
      </c>
      <c r="O26" s="39">
        <v>154</v>
      </c>
      <c r="P26" s="39">
        <v>46.7</v>
      </c>
      <c r="Q26" s="39">
        <v>200.3</v>
      </c>
      <c r="R26" s="39">
        <v>137</v>
      </c>
      <c r="S26" s="39">
        <v>353.6</v>
      </c>
      <c r="T26" s="39">
        <v>98.9</v>
      </c>
      <c r="U26" s="39">
        <v>121.6</v>
      </c>
      <c r="V26" s="39">
        <v>86.4</v>
      </c>
      <c r="W26" s="39">
        <v>45.8</v>
      </c>
      <c r="X26" s="39">
        <v>69.6</v>
      </c>
      <c r="Y26" s="39">
        <v>146.8</v>
      </c>
      <c r="Z26" s="39">
        <v>32.1</v>
      </c>
      <c r="AA26" s="39">
        <v>58.9</v>
      </c>
      <c r="AB26" s="39">
        <v>79.4</v>
      </c>
      <c r="AC26" s="39">
        <f t="shared" si="1"/>
        <v>2261</v>
      </c>
      <c r="AD26" s="39">
        <f t="shared" si="2"/>
        <v>0</v>
      </c>
      <c r="AE26" s="91"/>
      <c r="AF26" s="91"/>
      <c r="AG26" s="91"/>
      <c r="AH26" s="101"/>
      <c r="AI26" s="101"/>
      <c r="AJ26" s="101"/>
      <c r="AK26" s="101"/>
    </row>
    <row r="27" s="6" customFormat="1" customHeight="1" spans="1:37">
      <c r="A27" s="38" t="s">
        <v>39</v>
      </c>
      <c r="B27" s="35" t="s">
        <v>38</v>
      </c>
      <c r="C27" s="35">
        <v>21</v>
      </c>
      <c r="D27" s="39">
        <v>116</v>
      </c>
      <c r="E27" s="39">
        <v>111</v>
      </c>
      <c r="F27" s="39">
        <f t="shared" si="4"/>
        <v>0.045045045045045</v>
      </c>
      <c r="G27" s="39">
        <v>1.48</v>
      </c>
      <c r="H27" s="39">
        <v>1.65</v>
      </c>
      <c r="I27" s="39">
        <v>14.81</v>
      </c>
      <c r="J27" s="39">
        <v>0</v>
      </c>
      <c r="K27" s="39">
        <v>2.3</v>
      </c>
      <c r="L27" s="39">
        <v>2.63</v>
      </c>
      <c r="M27" s="39">
        <v>2.14</v>
      </c>
      <c r="N27" s="39">
        <v>2.47</v>
      </c>
      <c r="O27" s="39">
        <v>8.06</v>
      </c>
      <c r="P27" s="39">
        <v>3.62</v>
      </c>
      <c r="Q27" s="39">
        <v>9.38</v>
      </c>
      <c r="R27" s="39">
        <v>5.27</v>
      </c>
      <c r="S27" s="39">
        <v>11.85</v>
      </c>
      <c r="T27" s="39">
        <v>7.73</v>
      </c>
      <c r="U27" s="39">
        <v>10.86</v>
      </c>
      <c r="V27" s="39">
        <v>9.38</v>
      </c>
      <c r="W27" s="39">
        <v>4.44</v>
      </c>
      <c r="X27" s="39">
        <v>2.96</v>
      </c>
      <c r="Y27" s="39">
        <v>5.43</v>
      </c>
      <c r="Z27" s="39">
        <v>2.47</v>
      </c>
      <c r="AA27" s="39">
        <v>1.97</v>
      </c>
      <c r="AB27" s="39">
        <v>5.1</v>
      </c>
      <c r="AC27" s="39">
        <f t="shared" si="1"/>
        <v>116</v>
      </c>
      <c r="AD27" s="39">
        <f t="shared" si="2"/>
        <v>0</v>
      </c>
      <c r="AE27" s="91"/>
      <c r="AF27" s="91"/>
      <c r="AG27" s="91"/>
      <c r="AH27" s="101"/>
      <c r="AI27" s="101"/>
      <c r="AJ27" s="101"/>
      <c r="AK27" s="101"/>
    </row>
    <row r="28" s="6" customFormat="1" customHeight="1" spans="1:37">
      <c r="A28" s="38" t="s">
        <v>40</v>
      </c>
      <c r="B28" s="35" t="s">
        <v>38</v>
      </c>
      <c r="C28" s="35">
        <v>22</v>
      </c>
      <c r="D28" s="39">
        <v>10.2</v>
      </c>
      <c r="E28" s="39">
        <v>10</v>
      </c>
      <c r="F28" s="39">
        <f t="shared" si="4"/>
        <v>0.02</v>
      </c>
      <c r="G28" s="39">
        <v>0</v>
      </c>
      <c r="H28" s="39">
        <v>0</v>
      </c>
      <c r="I28" s="39">
        <v>0</v>
      </c>
      <c r="J28" s="39">
        <v>0.69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0.6</v>
      </c>
      <c r="Q28" s="39">
        <v>0.52</v>
      </c>
      <c r="R28" s="39">
        <v>0.56</v>
      </c>
      <c r="S28" s="39">
        <v>0.9</v>
      </c>
      <c r="T28" s="39">
        <v>0.6</v>
      </c>
      <c r="U28" s="39">
        <v>0.91</v>
      </c>
      <c r="V28" s="39">
        <v>1.1</v>
      </c>
      <c r="W28" s="39">
        <v>0.66</v>
      </c>
      <c r="X28" s="39">
        <v>0.71</v>
      </c>
      <c r="Y28" s="39">
        <v>1.2</v>
      </c>
      <c r="Z28" s="39">
        <v>0.22</v>
      </c>
      <c r="AA28" s="39">
        <v>0.27</v>
      </c>
      <c r="AB28" s="39">
        <v>1.26</v>
      </c>
      <c r="AC28" s="39">
        <f t="shared" si="1"/>
        <v>10.2</v>
      </c>
      <c r="AD28" s="39">
        <f t="shared" si="2"/>
        <v>0</v>
      </c>
      <c r="AE28" s="91"/>
      <c r="AF28" s="91"/>
      <c r="AG28" s="91"/>
      <c r="AH28" s="101"/>
      <c r="AI28" s="101"/>
      <c r="AJ28" s="101"/>
      <c r="AK28" s="101"/>
    </row>
    <row r="29" s="6" customFormat="1" customHeight="1" spans="1:37">
      <c r="A29" s="40" t="s">
        <v>41</v>
      </c>
      <c r="B29" s="35" t="s">
        <v>38</v>
      </c>
      <c r="C29" s="35">
        <v>23</v>
      </c>
      <c r="D29" s="39">
        <v>10.2</v>
      </c>
      <c r="E29" s="39">
        <v>10</v>
      </c>
      <c r="F29" s="39">
        <f t="shared" si="4"/>
        <v>0.02</v>
      </c>
      <c r="G29" s="39">
        <v>0</v>
      </c>
      <c r="H29" s="39">
        <v>0</v>
      </c>
      <c r="I29" s="39">
        <v>0</v>
      </c>
      <c r="J29" s="39">
        <v>0.69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0.6</v>
      </c>
      <c r="Q29" s="39">
        <v>0.52</v>
      </c>
      <c r="R29" s="39">
        <v>0.56</v>
      </c>
      <c r="S29" s="39">
        <v>0.9</v>
      </c>
      <c r="T29" s="39">
        <v>0.6</v>
      </c>
      <c r="U29" s="39">
        <v>0.91</v>
      </c>
      <c r="V29" s="39">
        <v>1.1</v>
      </c>
      <c r="W29" s="39">
        <v>0.66</v>
      </c>
      <c r="X29" s="39">
        <v>0.71</v>
      </c>
      <c r="Y29" s="39">
        <v>1.2</v>
      </c>
      <c r="Z29" s="39">
        <v>0.22</v>
      </c>
      <c r="AA29" s="39">
        <v>0.27</v>
      </c>
      <c r="AB29" s="39">
        <v>1.26</v>
      </c>
      <c r="AC29" s="39">
        <f t="shared" si="1"/>
        <v>10.2</v>
      </c>
      <c r="AD29" s="39">
        <f t="shared" si="2"/>
        <v>0</v>
      </c>
      <c r="AE29" s="91"/>
      <c r="AF29" s="91"/>
      <c r="AG29" s="91"/>
      <c r="AH29" s="101"/>
      <c r="AI29" s="101"/>
      <c r="AJ29" s="101"/>
      <c r="AK29" s="101"/>
    </row>
    <row r="30" s="6" customFormat="1" customHeight="1" spans="1:37">
      <c r="A30" s="40" t="s">
        <v>42</v>
      </c>
      <c r="B30" s="35" t="s">
        <v>38</v>
      </c>
      <c r="C30" s="35">
        <v>24</v>
      </c>
      <c r="D30" s="39"/>
      <c r="E30" s="39">
        <v>0</v>
      </c>
      <c r="F30" s="39" t="e">
        <f t="shared" si="4"/>
        <v>#DIV/0!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f t="shared" si="1"/>
        <v>0</v>
      </c>
      <c r="AD30" s="39">
        <f t="shared" si="2"/>
        <v>0</v>
      </c>
      <c r="AE30" s="91"/>
      <c r="AF30" s="91"/>
      <c r="AG30" s="91"/>
      <c r="AH30" s="101"/>
      <c r="AI30" s="101"/>
      <c r="AJ30" s="101"/>
      <c r="AK30" s="101"/>
    </row>
    <row r="31" s="6" customFormat="1" customHeight="1" spans="1:37">
      <c r="A31" s="38" t="s">
        <v>43</v>
      </c>
      <c r="B31" s="35" t="s">
        <v>38</v>
      </c>
      <c r="C31" s="35">
        <v>25</v>
      </c>
      <c r="D31" s="39">
        <v>441.2</v>
      </c>
      <c r="E31" s="39">
        <v>441</v>
      </c>
      <c r="F31" s="39">
        <f t="shared" si="4"/>
        <v>0.000453514739229055</v>
      </c>
      <c r="G31" s="39">
        <v>36.48</v>
      </c>
      <c r="H31" s="39">
        <v>15.43</v>
      </c>
      <c r="I31" s="39">
        <v>19.2</v>
      </c>
      <c r="J31" s="39">
        <v>14.29</v>
      </c>
      <c r="K31" s="39">
        <v>16.2</v>
      </c>
      <c r="L31" s="39">
        <v>21.41</v>
      </c>
      <c r="M31" s="39">
        <v>14.76</v>
      </c>
      <c r="N31" s="39">
        <v>16.88</v>
      </c>
      <c r="O31" s="39">
        <v>15.51</v>
      </c>
      <c r="P31" s="39">
        <v>18.02</v>
      </c>
      <c r="Q31" s="39">
        <v>18.2</v>
      </c>
      <c r="R31" s="39">
        <v>13.68</v>
      </c>
      <c r="S31" s="39">
        <v>36.49</v>
      </c>
      <c r="T31" s="39">
        <v>14.78</v>
      </c>
      <c r="U31" s="39">
        <v>13.42</v>
      </c>
      <c r="V31" s="39">
        <v>11.84</v>
      </c>
      <c r="W31" s="39">
        <v>58.3</v>
      </c>
      <c r="X31" s="39">
        <v>15.13</v>
      </c>
      <c r="Y31" s="39">
        <v>14.2</v>
      </c>
      <c r="Z31" s="39">
        <v>16.4</v>
      </c>
      <c r="AA31" s="39">
        <v>18.27</v>
      </c>
      <c r="AB31" s="39">
        <v>22.31</v>
      </c>
      <c r="AC31" s="39">
        <f t="shared" si="1"/>
        <v>441.2</v>
      </c>
      <c r="AD31" s="39">
        <f t="shared" si="2"/>
        <v>0</v>
      </c>
      <c r="AE31" s="91"/>
      <c r="AF31" s="91"/>
      <c r="AG31" s="91"/>
      <c r="AH31" s="101"/>
      <c r="AI31" s="101"/>
      <c r="AJ31" s="101"/>
      <c r="AK31" s="101"/>
    </row>
    <row r="32" s="6" customFormat="1" customHeight="1" spans="1:37">
      <c r="A32" s="38" t="s">
        <v>44</v>
      </c>
      <c r="B32" s="35" t="s">
        <v>38</v>
      </c>
      <c r="C32" s="35">
        <v>26</v>
      </c>
      <c r="D32" s="39">
        <v>417</v>
      </c>
      <c r="E32" s="39">
        <v>404</v>
      </c>
      <c r="F32" s="39">
        <f t="shared" si="4"/>
        <v>0.0321782178217822</v>
      </c>
      <c r="G32" s="39">
        <v>34.3</v>
      </c>
      <c r="H32" s="39">
        <v>15.01</v>
      </c>
      <c r="I32" s="39">
        <v>18.55</v>
      </c>
      <c r="J32" s="39">
        <v>13.49</v>
      </c>
      <c r="K32" s="39">
        <v>15.15</v>
      </c>
      <c r="L32" s="39">
        <v>19.85</v>
      </c>
      <c r="M32" s="39">
        <v>14.3</v>
      </c>
      <c r="N32" s="39">
        <v>15.6</v>
      </c>
      <c r="O32" s="39">
        <v>14.98</v>
      </c>
      <c r="P32" s="39">
        <v>17.29</v>
      </c>
      <c r="Q32" s="39">
        <v>17.34</v>
      </c>
      <c r="R32" s="39">
        <v>12.58</v>
      </c>
      <c r="S32" s="39">
        <v>34.48</v>
      </c>
      <c r="T32" s="39">
        <v>13.99</v>
      </c>
      <c r="U32" s="39">
        <v>12.29</v>
      </c>
      <c r="V32" s="39">
        <v>10.9</v>
      </c>
      <c r="W32" s="39">
        <v>57.04</v>
      </c>
      <c r="X32" s="39">
        <v>13.91</v>
      </c>
      <c r="Y32" s="39">
        <v>13.53</v>
      </c>
      <c r="Z32" s="39">
        <v>16.03</v>
      </c>
      <c r="AA32" s="39">
        <v>15.86</v>
      </c>
      <c r="AB32" s="39">
        <v>20.53</v>
      </c>
      <c r="AC32" s="39">
        <f t="shared" si="1"/>
        <v>417</v>
      </c>
      <c r="AD32" s="39">
        <f t="shared" si="2"/>
        <v>0</v>
      </c>
      <c r="AE32" s="91"/>
      <c r="AF32" s="91"/>
      <c r="AG32" s="91"/>
      <c r="AH32" s="101"/>
      <c r="AI32" s="101"/>
      <c r="AJ32" s="101"/>
      <c r="AK32" s="101"/>
    </row>
    <row r="33" s="6" customFormat="1" customHeight="1" spans="1:37">
      <c r="A33" s="41" t="s">
        <v>45</v>
      </c>
      <c r="B33" s="35" t="s">
        <v>38</v>
      </c>
      <c r="C33" s="35">
        <v>27</v>
      </c>
      <c r="D33" s="39">
        <v>1209</v>
      </c>
      <c r="E33" s="39">
        <v>1215</v>
      </c>
      <c r="F33" s="39">
        <f t="shared" si="4"/>
        <v>-0.00493827160493832</v>
      </c>
      <c r="G33" s="39">
        <v>101.7</v>
      </c>
      <c r="H33" s="39">
        <v>48.2</v>
      </c>
      <c r="I33" s="39">
        <v>58.1</v>
      </c>
      <c r="J33" s="39">
        <v>44.2</v>
      </c>
      <c r="K33" s="39">
        <v>49.1</v>
      </c>
      <c r="L33" s="39">
        <v>65.6</v>
      </c>
      <c r="M33" s="39">
        <v>45.1</v>
      </c>
      <c r="N33" s="39">
        <v>52.5</v>
      </c>
      <c r="O33" s="39">
        <v>48.8</v>
      </c>
      <c r="P33" s="39">
        <v>55</v>
      </c>
      <c r="Q33" s="39">
        <v>57.1</v>
      </c>
      <c r="R33" s="39">
        <v>41.8</v>
      </c>
      <c r="S33" s="39">
        <v>66.4</v>
      </c>
      <c r="T33" s="39">
        <v>46.3</v>
      </c>
      <c r="U33" s="39">
        <v>40.9</v>
      </c>
      <c r="V33" s="39">
        <v>36.2</v>
      </c>
      <c r="W33" s="39">
        <v>88</v>
      </c>
      <c r="X33" s="39">
        <v>46.2</v>
      </c>
      <c r="Y33" s="39">
        <v>43.6</v>
      </c>
      <c r="Z33" s="39">
        <v>50.3</v>
      </c>
      <c r="AA33" s="39">
        <v>56.4</v>
      </c>
      <c r="AB33" s="39">
        <v>67.5</v>
      </c>
      <c r="AC33" s="39">
        <f t="shared" si="1"/>
        <v>1209</v>
      </c>
      <c r="AD33" s="39">
        <f t="shared" si="2"/>
        <v>0</v>
      </c>
      <c r="AE33" s="91"/>
      <c r="AF33" s="91"/>
      <c r="AG33" s="91"/>
      <c r="AH33" s="101"/>
      <c r="AI33" s="101"/>
      <c r="AJ33" s="101"/>
      <c r="AK33" s="101"/>
    </row>
    <row r="34" s="6" customFormat="1" customHeight="1" spans="1:37">
      <c r="A34" s="41" t="s">
        <v>46</v>
      </c>
      <c r="B34" s="35" t="s">
        <v>38</v>
      </c>
      <c r="C34" s="35">
        <v>28</v>
      </c>
      <c r="D34" s="39">
        <v>1140</v>
      </c>
      <c r="E34" s="39">
        <v>1170</v>
      </c>
      <c r="F34" s="39">
        <f t="shared" si="4"/>
        <v>-0.0256410256410257</v>
      </c>
      <c r="G34" s="39">
        <v>98.37</v>
      </c>
      <c r="H34" s="39">
        <v>42.63</v>
      </c>
      <c r="I34" s="39">
        <v>54.09</v>
      </c>
      <c r="J34" s="39">
        <v>41.4</v>
      </c>
      <c r="K34" s="39">
        <v>45.54</v>
      </c>
      <c r="L34" s="39">
        <v>62.53</v>
      </c>
      <c r="M34" s="39">
        <v>43.6</v>
      </c>
      <c r="N34" s="39">
        <v>47.95</v>
      </c>
      <c r="O34" s="39">
        <v>46.41</v>
      </c>
      <c r="P34" s="39">
        <v>52.05</v>
      </c>
      <c r="Q34" s="39">
        <v>51.6</v>
      </c>
      <c r="R34" s="39">
        <v>39.55</v>
      </c>
      <c r="S34" s="39">
        <v>65.36</v>
      </c>
      <c r="T34" s="39">
        <v>43.8</v>
      </c>
      <c r="U34" s="39">
        <v>37.53</v>
      </c>
      <c r="V34" s="39">
        <v>33.15</v>
      </c>
      <c r="W34" s="39">
        <v>85.6</v>
      </c>
      <c r="X34" s="39">
        <v>44.15</v>
      </c>
      <c r="Y34" s="39">
        <v>40.69</v>
      </c>
      <c r="Z34" s="39">
        <v>47.2</v>
      </c>
      <c r="AA34" s="39">
        <v>53.22</v>
      </c>
      <c r="AB34" s="39">
        <v>63.58</v>
      </c>
      <c r="AC34" s="39">
        <f t="shared" si="1"/>
        <v>1140</v>
      </c>
      <c r="AD34" s="39">
        <f t="shared" si="2"/>
        <v>0</v>
      </c>
      <c r="AE34" s="91"/>
      <c r="AF34" s="91"/>
      <c r="AG34" s="91"/>
      <c r="AH34" s="101"/>
      <c r="AI34" s="101"/>
      <c r="AJ34" s="101"/>
      <c r="AK34" s="101"/>
    </row>
    <row r="35" s="6" customFormat="1" customHeight="1" spans="1:37">
      <c r="A35" s="42" t="s">
        <v>47</v>
      </c>
      <c r="B35" s="43" t="s">
        <v>38</v>
      </c>
      <c r="C35" s="43">
        <v>29</v>
      </c>
      <c r="D35" s="44">
        <v>150</v>
      </c>
      <c r="E35" s="44">
        <v>96</v>
      </c>
      <c r="F35" s="39">
        <f t="shared" si="4"/>
        <v>0.5625</v>
      </c>
      <c r="G35" s="44">
        <v>0</v>
      </c>
      <c r="H35" s="44">
        <v>0</v>
      </c>
      <c r="I35" s="44">
        <v>150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39">
        <f t="shared" si="1"/>
        <v>150</v>
      </c>
      <c r="AD35" s="39">
        <f t="shared" si="2"/>
        <v>0</v>
      </c>
      <c r="AE35" s="91"/>
      <c r="AF35" s="91"/>
      <c r="AG35" s="91"/>
      <c r="AH35" s="101"/>
      <c r="AI35" s="101"/>
      <c r="AJ35" s="101"/>
      <c r="AK35" s="101"/>
    </row>
    <row r="36" s="1" customFormat="1" customHeight="1" spans="6:30">
      <c r="F36" s="7" t="s">
        <v>78</v>
      </c>
      <c r="G36" s="45" t="s">
        <v>79</v>
      </c>
      <c r="H36" s="46" t="s">
        <v>80</v>
      </c>
      <c r="I36" s="46" t="s">
        <v>81</v>
      </c>
      <c r="J36" s="46" t="s">
        <v>82</v>
      </c>
      <c r="K36" s="46" t="s">
        <v>83</v>
      </c>
      <c r="L36" s="46" t="s">
        <v>84</v>
      </c>
      <c r="M36" s="46" t="s">
        <v>85</v>
      </c>
      <c r="N36" s="46" t="s">
        <v>86</v>
      </c>
      <c r="O36" s="46" t="s">
        <v>87</v>
      </c>
      <c r="P36" s="46" t="s">
        <v>88</v>
      </c>
      <c r="Q36" s="46" t="s">
        <v>89</v>
      </c>
      <c r="R36" s="46" t="s">
        <v>90</v>
      </c>
      <c r="S36" s="46" t="s">
        <v>91</v>
      </c>
      <c r="T36" s="46" t="s">
        <v>92</v>
      </c>
      <c r="U36" s="46" t="s">
        <v>93</v>
      </c>
      <c r="V36" s="46" t="s">
        <v>94</v>
      </c>
      <c r="W36" s="78" t="s">
        <v>95</v>
      </c>
      <c r="X36" s="78" t="s">
        <v>96</v>
      </c>
      <c r="Y36" s="78" t="s">
        <v>97</v>
      </c>
      <c r="Z36" s="78" t="s">
        <v>98</v>
      </c>
      <c r="AA36" s="78" t="s">
        <v>99</v>
      </c>
      <c r="AB36" s="92" t="s">
        <v>100</v>
      </c>
      <c r="AC36" s="10"/>
      <c r="AD36" s="10"/>
    </row>
    <row r="37" s="1" customFormat="1" customHeight="1" spans="6:30">
      <c r="F37" s="7" t="s">
        <v>101</v>
      </c>
      <c r="G37" s="45" t="s">
        <v>102</v>
      </c>
      <c r="H37" s="46" t="s">
        <v>103</v>
      </c>
      <c r="I37" s="46" t="s">
        <v>104</v>
      </c>
      <c r="J37" s="46" t="s">
        <v>105</v>
      </c>
      <c r="K37" s="46" t="s">
        <v>106</v>
      </c>
      <c r="L37" s="46" t="s">
        <v>107</v>
      </c>
      <c r="M37" s="46" t="s">
        <v>108</v>
      </c>
      <c r="N37" s="46" t="s">
        <v>109</v>
      </c>
      <c r="O37" s="46" t="s">
        <v>110</v>
      </c>
      <c r="P37" s="46" t="s">
        <v>111</v>
      </c>
      <c r="Q37" s="46" t="s">
        <v>112</v>
      </c>
      <c r="R37" s="46" t="s">
        <v>113</v>
      </c>
      <c r="S37" s="46" t="s">
        <v>114</v>
      </c>
      <c r="T37" s="46" t="s">
        <v>115</v>
      </c>
      <c r="U37" s="46" t="s">
        <v>116</v>
      </c>
      <c r="V37" s="46" t="s">
        <v>117</v>
      </c>
      <c r="W37" s="78" t="s">
        <v>118</v>
      </c>
      <c r="X37" s="78" t="s">
        <v>119</v>
      </c>
      <c r="Y37" s="78" t="s">
        <v>97</v>
      </c>
      <c r="Z37" s="78" t="s">
        <v>120</v>
      </c>
      <c r="AA37" s="78" t="s">
        <v>121</v>
      </c>
      <c r="AB37" s="92" t="s">
        <v>122</v>
      </c>
      <c r="AC37" s="10"/>
      <c r="AD37" s="10"/>
    </row>
    <row r="38" s="7" customFormat="1" customHeight="1" spans="1:30">
      <c r="A38" s="47" t="s">
        <v>123</v>
      </c>
      <c r="B38" s="47"/>
      <c r="C38" s="48"/>
      <c r="D38" s="48"/>
      <c r="E38" s="48"/>
      <c r="F38" s="48"/>
      <c r="G38" s="49" t="s">
        <v>124</v>
      </c>
      <c r="H38" s="49"/>
      <c r="I38" s="49"/>
      <c r="T38" s="79"/>
      <c r="U38" s="80" t="s">
        <v>125</v>
      </c>
      <c r="V38" s="80"/>
      <c r="W38" s="80"/>
      <c r="X38" s="79"/>
      <c r="Y38" s="79"/>
      <c r="Z38" s="79"/>
      <c r="AA38" s="79"/>
      <c r="AB38" s="79"/>
      <c r="AC38" s="79"/>
      <c r="AD38" s="79"/>
    </row>
    <row r="39" s="1" customFormat="1" customHeight="1"/>
    <row r="40" s="7" customFormat="1" customHeight="1" spans="1:9">
      <c r="A40" s="50" t="s">
        <v>126</v>
      </c>
      <c r="B40" s="50"/>
      <c r="C40" s="50"/>
      <c r="D40" s="50"/>
      <c r="E40" s="50"/>
      <c r="F40" s="50"/>
      <c r="G40" s="50"/>
      <c r="H40" s="50"/>
      <c r="I40" s="50"/>
    </row>
    <row r="41" s="1" customFormat="1" customHeight="1" spans="1:33">
      <c r="A41" s="51" t="s">
        <v>127</v>
      </c>
      <c r="B41" s="51" t="s">
        <v>128</v>
      </c>
      <c r="C41" s="51"/>
      <c r="D41" s="51" t="s">
        <v>129</v>
      </c>
      <c r="E41" s="51" t="s">
        <v>130</v>
      </c>
      <c r="F41" s="51"/>
      <c r="G41" s="11" t="s">
        <v>131</v>
      </c>
      <c r="H41" s="11" t="s">
        <v>132</v>
      </c>
      <c r="I41" s="11" t="s">
        <v>133</v>
      </c>
      <c r="J41" s="11" t="s">
        <v>134</v>
      </c>
      <c r="K41" s="11" t="s">
        <v>135</v>
      </c>
      <c r="L41" s="11" t="s">
        <v>136</v>
      </c>
      <c r="M41" s="11" t="s">
        <v>137</v>
      </c>
      <c r="N41" s="11" t="s">
        <v>138</v>
      </c>
      <c r="O41" s="11" t="s">
        <v>139</v>
      </c>
      <c r="P41" s="13" t="s">
        <v>140</v>
      </c>
      <c r="Q41" s="13" t="s">
        <v>141</v>
      </c>
      <c r="R41" s="13" t="s">
        <v>142</v>
      </c>
      <c r="S41" s="13" t="s">
        <v>143</v>
      </c>
      <c r="T41" s="13" t="s">
        <v>144</v>
      </c>
      <c r="U41" s="13" t="s">
        <v>145</v>
      </c>
      <c r="V41" s="13" t="s">
        <v>146</v>
      </c>
      <c r="W41" s="13" t="s">
        <v>147</v>
      </c>
      <c r="X41" s="13" t="s">
        <v>148</v>
      </c>
      <c r="Y41" s="13" t="s">
        <v>149</v>
      </c>
      <c r="Z41" s="13" t="s">
        <v>150</v>
      </c>
      <c r="AA41" s="13" t="s">
        <v>151</v>
      </c>
      <c r="AB41" s="67" t="s">
        <v>152</v>
      </c>
      <c r="AC41" s="93"/>
      <c r="AD41" s="93"/>
      <c r="AE41" s="93"/>
      <c r="AF41" s="93"/>
      <c r="AG41" s="93"/>
    </row>
    <row r="42" s="1" customFormat="1" customHeight="1" spans="1:33">
      <c r="A42" s="52" t="s">
        <v>153</v>
      </c>
      <c r="B42" s="53" t="s">
        <v>154</v>
      </c>
      <c r="C42" s="53"/>
      <c r="D42" s="54">
        <f>D26*1000/0.75/D18</f>
        <v>128.815394037801</v>
      </c>
      <c r="E42" s="55" t="s">
        <v>155</v>
      </c>
      <c r="F42" s="55"/>
      <c r="G42" s="54">
        <f t="shared" ref="D42:Q42" si="5">G26*1000/0.75/G18</f>
        <v>128.831168831169</v>
      </c>
      <c r="H42" s="54">
        <f t="shared" si="5"/>
        <v>128.602150537634</v>
      </c>
      <c r="I42" s="54">
        <f t="shared" si="5"/>
        <v>128.551724137931</v>
      </c>
      <c r="J42" s="54">
        <f t="shared" si="5"/>
        <v>129.019607843137</v>
      </c>
      <c r="K42" s="54">
        <f t="shared" si="5"/>
        <v>128.888888888889</v>
      </c>
      <c r="L42" s="54">
        <f t="shared" si="5"/>
        <v>128.270042194093</v>
      </c>
      <c r="M42" s="54">
        <f t="shared" si="5"/>
        <v>129.066666666667</v>
      </c>
      <c r="N42" s="54">
        <f t="shared" si="5"/>
        <v>128.484848484848</v>
      </c>
      <c r="O42" s="54">
        <f t="shared" si="5"/>
        <v>128.654970760234</v>
      </c>
      <c r="P42" s="54">
        <f t="shared" si="5"/>
        <v>129.722222222222</v>
      </c>
      <c r="Q42" s="54">
        <f t="shared" si="5"/>
        <v>128.397435897436</v>
      </c>
      <c r="R42" s="54">
        <f t="shared" ref="R42:AB42" si="6">R26*1000/0.75/R18</f>
        <v>128.638497652582</v>
      </c>
      <c r="S42" s="54">
        <f t="shared" si="6"/>
        <v>128.921702670677</v>
      </c>
      <c r="T42" s="54">
        <f t="shared" si="6"/>
        <v>129.281045751634</v>
      </c>
      <c r="U42" s="54">
        <f t="shared" si="6"/>
        <v>128.677248677249</v>
      </c>
      <c r="V42" s="54">
        <f t="shared" si="6"/>
        <v>129.438202247191</v>
      </c>
      <c r="W42" s="54">
        <f t="shared" si="6"/>
        <v>129.929078014184</v>
      </c>
      <c r="X42" s="54">
        <f t="shared" si="6"/>
        <v>128.888888888889</v>
      </c>
      <c r="Y42" s="54">
        <f t="shared" si="6"/>
        <v>128.771929824561</v>
      </c>
      <c r="Z42" s="54">
        <f t="shared" si="6"/>
        <v>129.69696969697</v>
      </c>
      <c r="AA42" s="54">
        <f t="shared" si="6"/>
        <v>128.743169398907</v>
      </c>
      <c r="AB42" s="54">
        <f t="shared" si="6"/>
        <v>129.105691056911</v>
      </c>
      <c r="AC42" s="94"/>
      <c r="AD42" s="94"/>
      <c r="AE42" s="94"/>
      <c r="AF42" s="94"/>
      <c r="AG42" s="94"/>
    </row>
    <row r="43" s="1" customFormat="1" customHeight="1" spans="1:33">
      <c r="A43" s="56" t="s">
        <v>156</v>
      </c>
      <c r="B43" s="57" t="s">
        <v>157</v>
      </c>
      <c r="C43" s="57"/>
      <c r="D43" s="58">
        <f t="shared" ref="D43:Q43" si="7">D27*1000/0.42/D19</f>
        <v>391.759540695711</v>
      </c>
      <c r="E43" s="59" t="s">
        <v>158</v>
      </c>
      <c r="F43" s="59"/>
      <c r="G43" s="58">
        <f t="shared" si="7"/>
        <v>391.534391534392</v>
      </c>
      <c r="H43" s="58">
        <f t="shared" si="7"/>
        <v>392.857142857143</v>
      </c>
      <c r="I43" s="58">
        <f t="shared" si="7"/>
        <v>391.798941798942</v>
      </c>
      <c r="J43" s="58" t="e">
        <f t="shared" si="7"/>
        <v>#DIV/0!</v>
      </c>
      <c r="K43" s="58">
        <f t="shared" si="7"/>
        <v>391.156462585034</v>
      </c>
      <c r="L43" s="58">
        <f t="shared" si="7"/>
        <v>391.369047619048</v>
      </c>
      <c r="M43" s="58">
        <f t="shared" si="7"/>
        <v>391.941391941392</v>
      </c>
      <c r="N43" s="58">
        <f t="shared" si="7"/>
        <v>392.063492063492</v>
      </c>
      <c r="O43" s="58">
        <f t="shared" si="7"/>
        <v>391.642371234208</v>
      </c>
      <c r="P43" s="58">
        <f t="shared" si="7"/>
        <v>391.774891774892</v>
      </c>
      <c r="Q43" s="58">
        <f t="shared" si="7"/>
        <v>391.812865497076</v>
      </c>
      <c r="R43" s="58">
        <f t="shared" ref="R43:AB43" si="8">R27*1000/0.42/R19</f>
        <v>392.113095238095</v>
      </c>
      <c r="S43" s="58">
        <f t="shared" si="8"/>
        <v>391.865079365079</v>
      </c>
      <c r="T43" s="58">
        <f t="shared" si="8"/>
        <v>391.590678824721</v>
      </c>
      <c r="U43" s="58">
        <f t="shared" si="8"/>
        <v>391.774891774892</v>
      </c>
      <c r="V43" s="58">
        <f t="shared" si="8"/>
        <v>391.812865497076</v>
      </c>
      <c r="W43" s="58">
        <f t="shared" si="8"/>
        <v>391.534391534392</v>
      </c>
      <c r="X43" s="58">
        <f t="shared" si="8"/>
        <v>391.534391534392</v>
      </c>
      <c r="Y43" s="58">
        <f t="shared" si="8"/>
        <v>391.774891774892</v>
      </c>
      <c r="Z43" s="58">
        <f t="shared" si="8"/>
        <v>392.063492063492</v>
      </c>
      <c r="AA43" s="58">
        <f t="shared" si="8"/>
        <v>390.873015873016</v>
      </c>
      <c r="AB43" s="58">
        <f t="shared" si="8"/>
        <v>391.705069124424</v>
      </c>
      <c r="AC43" s="95"/>
      <c r="AD43" s="95"/>
      <c r="AE43" s="95"/>
      <c r="AF43" s="95"/>
      <c r="AG43" s="95"/>
    </row>
    <row r="44" s="1" customFormat="1" customHeight="1" spans="1:33">
      <c r="A44" s="56" t="s">
        <v>159</v>
      </c>
      <c r="B44" s="57" t="s">
        <v>160</v>
      </c>
      <c r="C44" s="57"/>
      <c r="D44" s="58">
        <f>D28*1000/0.5/D20</f>
        <v>37.0235934664247</v>
      </c>
      <c r="E44" s="59" t="s">
        <v>161</v>
      </c>
      <c r="F44" s="59"/>
      <c r="G44" s="58" t="e">
        <f t="shared" ref="D44:R44" si="9">G28*1000/0.5/G20</f>
        <v>#DIV/0!</v>
      </c>
      <c r="H44" s="58" t="e">
        <f t="shared" si="9"/>
        <v>#DIV/0!</v>
      </c>
      <c r="I44" s="58" t="e">
        <f t="shared" si="9"/>
        <v>#DIV/0!</v>
      </c>
      <c r="J44" s="58">
        <f t="shared" si="9"/>
        <v>36.3157894736842</v>
      </c>
      <c r="K44" s="58" t="e">
        <f t="shared" si="9"/>
        <v>#DIV/0!</v>
      </c>
      <c r="L44" s="58" t="e">
        <f t="shared" si="9"/>
        <v>#DIV/0!</v>
      </c>
      <c r="M44" s="58" t="e">
        <f t="shared" si="9"/>
        <v>#DIV/0!</v>
      </c>
      <c r="N44" s="58" t="e">
        <f t="shared" si="9"/>
        <v>#DIV/0!</v>
      </c>
      <c r="O44" s="58" t="e">
        <f t="shared" si="9"/>
        <v>#DIV/0!</v>
      </c>
      <c r="P44" s="58">
        <f t="shared" si="9"/>
        <v>37.5</v>
      </c>
      <c r="Q44" s="58">
        <f t="shared" si="9"/>
        <v>37.1428571428571</v>
      </c>
      <c r="R44" s="58">
        <f t="shared" si="9"/>
        <v>37.3333333333333</v>
      </c>
      <c r="S44" s="58">
        <f t="shared" ref="R44:AB44" si="10">S28*1000/0.5/S20</f>
        <v>37.5</v>
      </c>
      <c r="T44" s="58">
        <f t="shared" si="10"/>
        <v>36.3636363636364</v>
      </c>
      <c r="U44" s="58">
        <f t="shared" si="10"/>
        <v>37.9166666666667</v>
      </c>
      <c r="V44" s="58">
        <f t="shared" si="10"/>
        <v>36.0655737704918</v>
      </c>
      <c r="W44" s="58">
        <f t="shared" si="10"/>
        <v>37.7142857142857</v>
      </c>
      <c r="X44" s="58">
        <f t="shared" si="10"/>
        <v>37.3684210526316</v>
      </c>
      <c r="Y44" s="58">
        <f t="shared" si="10"/>
        <v>37.5</v>
      </c>
      <c r="Z44" s="58">
        <f t="shared" si="10"/>
        <v>36.6666666666667</v>
      </c>
      <c r="AA44" s="58">
        <f t="shared" si="10"/>
        <v>38.5714285714286</v>
      </c>
      <c r="AB44" s="58">
        <f t="shared" si="10"/>
        <v>36</v>
      </c>
      <c r="AC44" s="95"/>
      <c r="AD44" s="95"/>
      <c r="AE44" s="95"/>
      <c r="AF44" s="95"/>
      <c r="AG44" s="95"/>
    </row>
    <row r="45" s="1" customFormat="1" customHeight="1" spans="1:33">
      <c r="A45" s="56" t="s">
        <v>162</v>
      </c>
      <c r="B45" s="57" t="s">
        <v>163</v>
      </c>
      <c r="C45" s="57"/>
      <c r="D45" s="58">
        <f t="shared" ref="D45:Q45" si="11">D31*1000/0.77/D23</f>
        <v>1.91125636428442</v>
      </c>
      <c r="E45" s="59" t="s">
        <v>164</v>
      </c>
      <c r="F45" s="59"/>
      <c r="G45" s="58">
        <f t="shared" si="11"/>
        <v>1.92509643952147</v>
      </c>
      <c r="H45" s="58">
        <f t="shared" si="11"/>
        <v>1.87806570187076</v>
      </c>
      <c r="I45" s="58">
        <f t="shared" si="11"/>
        <v>1.91513555568855</v>
      </c>
      <c r="J45" s="58">
        <f t="shared" si="11"/>
        <v>1.91521584710439</v>
      </c>
      <c r="K45" s="58">
        <f t="shared" si="11"/>
        <v>1.91437316096097</v>
      </c>
      <c r="L45" s="58">
        <f t="shared" si="11"/>
        <v>1.89667085983593</v>
      </c>
      <c r="M45" s="58">
        <f t="shared" si="11"/>
        <v>1.91496814873438</v>
      </c>
      <c r="N45" s="58">
        <f t="shared" si="11"/>
        <v>1.9046114615185</v>
      </c>
      <c r="O45" s="58">
        <f t="shared" si="11"/>
        <v>1.91472026072787</v>
      </c>
      <c r="P45" s="58">
        <f t="shared" si="11"/>
        <v>1.91510617042532</v>
      </c>
      <c r="Q45" s="58">
        <f t="shared" si="11"/>
        <v>1.9154265507588</v>
      </c>
      <c r="R45" s="58">
        <f t="shared" ref="R45:AB45" si="12">R31*1000/0.77/R23</f>
        <v>1.91446484549933</v>
      </c>
      <c r="S45" s="58">
        <f t="shared" si="12"/>
        <v>1.91473173291355</v>
      </c>
      <c r="T45" s="58">
        <f t="shared" si="12"/>
        <v>1.89372584794842</v>
      </c>
      <c r="U45" s="58">
        <f t="shared" si="12"/>
        <v>1.91522762951334</v>
      </c>
      <c r="V45" s="58">
        <f t="shared" si="12"/>
        <v>1.91489705811001</v>
      </c>
      <c r="W45" s="58">
        <f t="shared" si="12"/>
        <v>1.91487824264759</v>
      </c>
      <c r="X45" s="58">
        <f t="shared" si="12"/>
        <v>1.9151413888256</v>
      </c>
      <c r="Y45" s="58">
        <f t="shared" si="12"/>
        <v>1.91501126080565</v>
      </c>
      <c r="Z45" s="58">
        <f t="shared" si="12"/>
        <v>1.90677719773512</v>
      </c>
      <c r="AA45" s="58">
        <f t="shared" si="12"/>
        <v>1.89363708916782</v>
      </c>
      <c r="AB45" s="58">
        <f t="shared" si="12"/>
        <v>1.91500502141612</v>
      </c>
      <c r="AC45" s="95"/>
      <c r="AD45" s="95"/>
      <c r="AE45" s="95"/>
      <c r="AF45" s="95"/>
      <c r="AG45" s="95"/>
    </row>
    <row r="46" s="1" customFormat="1" customHeight="1" spans="1:33">
      <c r="A46" s="56" t="s">
        <v>165</v>
      </c>
      <c r="B46" s="57" t="s">
        <v>166</v>
      </c>
      <c r="C46" s="57"/>
      <c r="D46" s="58">
        <f>D34/D16*1000</f>
        <v>2.28791619001746</v>
      </c>
      <c r="E46" s="59" t="s">
        <v>167</v>
      </c>
      <c r="F46" s="59"/>
      <c r="G46" s="58">
        <f t="shared" ref="G46:Q46" si="13">G34/G16*1000</f>
        <v>2.26502417683629</v>
      </c>
      <c r="H46" s="58">
        <f t="shared" si="13"/>
        <v>2.23427672955975</v>
      </c>
      <c r="I46" s="58">
        <f t="shared" si="13"/>
        <v>2.24812967581047</v>
      </c>
      <c r="J46" s="58">
        <f t="shared" si="13"/>
        <v>2.31155778894472</v>
      </c>
      <c r="K46" s="58">
        <f t="shared" si="13"/>
        <v>2.22689486552567</v>
      </c>
      <c r="L46" s="58">
        <f t="shared" si="13"/>
        <v>2.29636430407639</v>
      </c>
      <c r="M46" s="58">
        <f t="shared" si="13"/>
        <v>2.34282643739925</v>
      </c>
      <c r="N46" s="58">
        <f t="shared" si="13"/>
        <v>2.24065420560748</v>
      </c>
      <c r="O46" s="58">
        <f t="shared" si="13"/>
        <v>2.37391304347826</v>
      </c>
      <c r="P46" s="58">
        <f t="shared" si="13"/>
        <v>2.28791208791209</v>
      </c>
      <c r="Q46" s="58">
        <f t="shared" si="13"/>
        <v>2.24543080939948</v>
      </c>
      <c r="R46" s="58">
        <f t="shared" ref="R46:AB46" si="14">R34/R16*1000</f>
        <v>2.29142526071842</v>
      </c>
      <c r="S46" s="58">
        <f t="shared" si="14"/>
        <v>2.38279256288735</v>
      </c>
      <c r="T46" s="58">
        <f t="shared" si="14"/>
        <v>2.28840125391849</v>
      </c>
      <c r="U46" s="58">
        <f t="shared" si="14"/>
        <v>2.22862232779097</v>
      </c>
      <c r="V46" s="58">
        <f t="shared" si="14"/>
        <v>2.21887550200803</v>
      </c>
      <c r="W46" s="58">
        <f t="shared" si="14"/>
        <v>2.34199726402189</v>
      </c>
      <c r="X46" s="58">
        <f t="shared" si="14"/>
        <v>2.31394129979036</v>
      </c>
      <c r="Y46" s="58">
        <f t="shared" si="14"/>
        <v>2.31719817767654</v>
      </c>
      <c r="Z46" s="58">
        <f t="shared" si="14"/>
        <v>2.27250842561387</v>
      </c>
      <c r="AA46" s="58">
        <f t="shared" si="14"/>
        <v>2.30190311418685</v>
      </c>
      <c r="AB46" s="58">
        <f t="shared" si="14"/>
        <v>2.26022040526129</v>
      </c>
      <c r="AC46" s="95"/>
      <c r="AD46" s="95"/>
      <c r="AE46" s="95"/>
      <c r="AF46" s="95"/>
      <c r="AG46" s="95"/>
    </row>
    <row r="47" s="1" customFormat="1" customHeight="1" spans="1:33">
      <c r="A47" s="60" t="s">
        <v>168</v>
      </c>
      <c r="B47" s="61" t="s">
        <v>169</v>
      </c>
      <c r="C47" s="62"/>
      <c r="D47" s="63"/>
      <c r="E47" s="64">
        <f t="shared" ref="E47:E51" si="15">0</f>
        <v>0</v>
      </c>
      <c r="F47" s="65"/>
      <c r="G47" s="66">
        <f t="shared" ref="G47:Q47" si="16">G7-G8-G9</f>
        <v>0</v>
      </c>
      <c r="H47" s="66">
        <f t="shared" si="16"/>
        <v>0</v>
      </c>
      <c r="I47" s="66">
        <f t="shared" si="16"/>
        <v>0</v>
      </c>
      <c r="J47" s="66">
        <f t="shared" si="16"/>
        <v>0</v>
      </c>
      <c r="K47" s="66">
        <f t="shared" si="16"/>
        <v>0</v>
      </c>
      <c r="L47" s="66">
        <f t="shared" si="16"/>
        <v>0</v>
      </c>
      <c r="M47" s="66">
        <f t="shared" si="16"/>
        <v>0</v>
      </c>
      <c r="N47" s="66">
        <f t="shared" si="16"/>
        <v>0</v>
      </c>
      <c r="O47" s="66">
        <f t="shared" si="16"/>
        <v>0</v>
      </c>
      <c r="P47" s="66">
        <f t="shared" si="16"/>
        <v>0</v>
      </c>
      <c r="Q47" s="66">
        <f t="shared" si="16"/>
        <v>0</v>
      </c>
      <c r="R47" s="66">
        <f t="shared" ref="R47:AB47" si="17">R7-R8-R9</f>
        <v>0</v>
      </c>
      <c r="S47" s="66">
        <f t="shared" si="17"/>
        <v>0</v>
      </c>
      <c r="T47" s="66">
        <f t="shared" si="17"/>
        <v>0</v>
      </c>
      <c r="U47" s="66">
        <f t="shared" si="17"/>
        <v>0</v>
      </c>
      <c r="V47" s="66">
        <f t="shared" si="17"/>
        <v>0</v>
      </c>
      <c r="W47" s="66">
        <f t="shared" si="17"/>
        <v>0</v>
      </c>
      <c r="X47" s="66">
        <f t="shared" si="17"/>
        <v>0</v>
      </c>
      <c r="Y47" s="66">
        <f t="shared" si="17"/>
        <v>0</v>
      </c>
      <c r="Z47" s="66">
        <f t="shared" si="17"/>
        <v>0</v>
      </c>
      <c r="AA47" s="66">
        <f t="shared" si="17"/>
        <v>0</v>
      </c>
      <c r="AB47" s="66">
        <f t="shared" si="17"/>
        <v>0</v>
      </c>
      <c r="AC47" s="96"/>
      <c r="AD47" s="96"/>
      <c r="AE47" s="96"/>
      <c r="AF47" s="96"/>
      <c r="AG47" s="96"/>
    </row>
    <row r="48" s="1" customFormat="1" customHeight="1" spans="1:33">
      <c r="A48" s="60" t="s">
        <v>170</v>
      </c>
      <c r="B48" s="67" t="s">
        <v>171</v>
      </c>
      <c r="C48" s="67"/>
      <c r="D48" s="60"/>
      <c r="E48" s="68">
        <f t="shared" si="15"/>
        <v>0</v>
      </c>
      <c r="F48" s="69"/>
      <c r="G48" s="66">
        <f t="shared" ref="G48:Q48" si="18">G10-G11-G12</f>
        <v>0</v>
      </c>
      <c r="H48" s="66">
        <f t="shared" si="18"/>
        <v>0</v>
      </c>
      <c r="I48" s="66">
        <f t="shared" si="18"/>
        <v>0</v>
      </c>
      <c r="J48" s="66">
        <f t="shared" si="18"/>
        <v>0</v>
      </c>
      <c r="K48" s="66">
        <f t="shared" si="18"/>
        <v>0</v>
      </c>
      <c r="L48" s="66">
        <f t="shared" si="18"/>
        <v>0</v>
      </c>
      <c r="M48" s="66">
        <f t="shared" si="18"/>
        <v>0</v>
      </c>
      <c r="N48" s="66">
        <f t="shared" si="18"/>
        <v>0</v>
      </c>
      <c r="O48" s="66">
        <f t="shared" si="18"/>
        <v>0</v>
      </c>
      <c r="P48" s="66">
        <f t="shared" si="18"/>
        <v>0</v>
      </c>
      <c r="Q48" s="66">
        <f t="shared" si="18"/>
        <v>0</v>
      </c>
      <c r="R48" s="66">
        <f t="shared" ref="R48:AB48" si="19">R10-R11-R12</f>
        <v>0</v>
      </c>
      <c r="S48" s="66">
        <f t="shared" si="19"/>
        <v>0</v>
      </c>
      <c r="T48" s="66">
        <f t="shared" si="19"/>
        <v>0</v>
      </c>
      <c r="U48" s="66">
        <f t="shared" si="19"/>
        <v>0</v>
      </c>
      <c r="V48" s="66">
        <f t="shared" si="19"/>
        <v>0</v>
      </c>
      <c r="W48" s="66">
        <f t="shared" si="19"/>
        <v>0</v>
      </c>
      <c r="X48" s="66">
        <f t="shared" si="19"/>
        <v>0</v>
      </c>
      <c r="Y48" s="66">
        <f t="shared" si="19"/>
        <v>0</v>
      </c>
      <c r="Z48" s="66">
        <f t="shared" si="19"/>
        <v>0</v>
      </c>
      <c r="AA48" s="66">
        <f t="shared" si="19"/>
        <v>0</v>
      </c>
      <c r="AB48" s="66">
        <f t="shared" si="19"/>
        <v>0</v>
      </c>
      <c r="AC48" s="97"/>
      <c r="AD48" s="97"/>
      <c r="AE48" s="97"/>
      <c r="AF48" s="97"/>
      <c r="AG48" s="97"/>
    </row>
    <row r="49" s="1" customFormat="1" customHeight="1" spans="1:33">
      <c r="A49" s="60" t="s">
        <v>172</v>
      </c>
      <c r="B49" s="67" t="s">
        <v>173</v>
      </c>
      <c r="C49" s="67"/>
      <c r="D49" s="60"/>
      <c r="E49" s="68">
        <f t="shared" si="15"/>
        <v>0</v>
      </c>
      <c r="F49" s="69"/>
      <c r="G49" s="66">
        <f t="shared" ref="G49:Q49" si="20">G14-G15-G16</f>
        <v>0</v>
      </c>
      <c r="H49" s="66">
        <f t="shared" si="20"/>
        <v>0</v>
      </c>
      <c r="I49" s="66">
        <f t="shared" si="20"/>
        <v>0</v>
      </c>
      <c r="J49" s="66">
        <f t="shared" si="20"/>
        <v>0</v>
      </c>
      <c r="K49" s="66">
        <f t="shared" si="20"/>
        <v>0</v>
      </c>
      <c r="L49" s="66">
        <f t="shared" si="20"/>
        <v>0</v>
      </c>
      <c r="M49" s="66">
        <f t="shared" si="20"/>
        <v>0</v>
      </c>
      <c r="N49" s="66">
        <f t="shared" si="20"/>
        <v>0</v>
      </c>
      <c r="O49" s="66">
        <f t="shared" si="20"/>
        <v>0</v>
      </c>
      <c r="P49" s="66">
        <f t="shared" si="20"/>
        <v>0</v>
      </c>
      <c r="Q49" s="66">
        <f t="shared" si="20"/>
        <v>0</v>
      </c>
      <c r="R49" s="66">
        <f t="shared" ref="R49:AB49" si="21">R14-R15-R16</f>
        <v>0</v>
      </c>
      <c r="S49" s="66">
        <f t="shared" si="21"/>
        <v>0</v>
      </c>
      <c r="T49" s="66">
        <f t="shared" si="21"/>
        <v>0</v>
      </c>
      <c r="U49" s="66">
        <f t="shared" si="21"/>
        <v>0</v>
      </c>
      <c r="V49" s="66">
        <f t="shared" si="21"/>
        <v>0</v>
      </c>
      <c r="W49" s="66">
        <f t="shared" si="21"/>
        <v>0</v>
      </c>
      <c r="X49" s="66">
        <f t="shared" si="21"/>
        <v>0</v>
      </c>
      <c r="Y49" s="66">
        <f t="shared" si="21"/>
        <v>0</v>
      </c>
      <c r="Z49" s="66">
        <f t="shared" si="21"/>
        <v>0</v>
      </c>
      <c r="AA49" s="66">
        <f t="shared" si="21"/>
        <v>0</v>
      </c>
      <c r="AB49" s="66">
        <f t="shared" si="21"/>
        <v>0</v>
      </c>
      <c r="AC49" s="97"/>
      <c r="AD49" s="97"/>
      <c r="AE49" s="97"/>
      <c r="AF49" s="97"/>
      <c r="AG49" s="97"/>
    </row>
    <row r="50" s="1" customFormat="1" customHeight="1" spans="1:33">
      <c r="A50" s="70" t="s">
        <v>174</v>
      </c>
      <c r="B50" s="71" t="s">
        <v>175</v>
      </c>
      <c r="C50" s="71"/>
      <c r="D50" s="72"/>
      <c r="E50" s="73">
        <f t="shared" si="15"/>
        <v>0</v>
      </c>
      <c r="F50" s="73"/>
      <c r="G50" s="74">
        <f t="shared" ref="G50:Q50" si="22">G20-G21-G22</f>
        <v>0</v>
      </c>
      <c r="H50" s="74">
        <f t="shared" si="22"/>
        <v>0</v>
      </c>
      <c r="I50" s="74">
        <f t="shared" si="22"/>
        <v>0</v>
      </c>
      <c r="J50" s="74">
        <f t="shared" si="22"/>
        <v>0</v>
      </c>
      <c r="K50" s="74">
        <f t="shared" si="22"/>
        <v>0</v>
      </c>
      <c r="L50" s="74">
        <f t="shared" si="22"/>
        <v>0</v>
      </c>
      <c r="M50" s="74">
        <f t="shared" si="22"/>
        <v>0</v>
      </c>
      <c r="N50" s="74">
        <f t="shared" si="22"/>
        <v>0</v>
      </c>
      <c r="O50" s="74">
        <f t="shared" si="22"/>
        <v>0</v>
      </c>
      <c r="P50" s="74">
        <f t="shared" si="22"/>
        <v>0</v>
      </c>
      <c r="Q50" s="74">
        <f t="shared" si="22"/>
        <v>0</v>
      </c>
      <c r="R50" s="74">
        <f t="shared" ref="R50:AB50" si="23">R20-R21-R22</f>
        <v>0</v>
      </c>
      <c r="S50" s="74">
        <f t="shared" si="23"/>
        <v>0</v>
      </c>
      <c r="T50" s="74">
        <f t="shared" si="23"/>
        <v>0</v>
      </c>
      <c r="U50" s="74">
        <f t="shared" si="23"/>
        <v>0</v>
      </c>
      <c r="V50" s="74">
        <f t="shared" si="23"/>
        <v>0</v>
      </c>
      <c r="W50" s="74">
        <f t="shared" si="23"/>
        <v>0</v>
      </c>
      <c r="X50" s="74">
        <f t="shared" si="23"/>
        <v>0</v>
      </c>
      <c r="Y50" s="74">
        <f t="shared" si="23"/>
        <v>0</v>
      </c>
      <c r="Z50" s="74">
        <f t="shared" si="23"/>
        <v>0</v>
      </c>
      <c r="AA50" s="74">
        <f t="shared" si="23"/>
        <v>0</v>
      </c>
      <c r="AB50" s="74">
        <f t="shared" si="23"/>
        <v>0</v>
      </c>
      <c r="AC50" s="97"/>
      <c r="AD50" s="97"/>
      <c r="AE50" s="97"/>
      <c r="AF50" s="97"/>
      <c r="AG50" s="97"/>
    </row>
    <row r="51" s="1" customFormat="1" customHeight="1" spans="1:33">
      <c r="A51" s="60" t="s">
        <v>176</v>
      </c>
      <c r="B51" s="67" t="s">
        <v>177</v>
      </c>
      <c r="C51" s="67"/>
      <c r="D51" s="60"/>
      <c r="E51" s="68">
        <f t="shared" si="15"/>
        <v>0</v>
      </c>
      <c r="F51" s="69"/>
      <c r="G51" s="66">
        <f t="shared" ref="G51:Q51" si="24">G28-G29-G30</f>
        <v>0</v>
      </c>
      <c r="H51" s="66">
        <f t="shared" si="24"/>
        <v>0</v>
      </c>
      <c r="I51" s="66">
        <f t="shared" si="24"/>
        <v>0</v>
      </c>
      <c r="J51" s="66">
        <f t="shared" si="24"/>
        <v>0</v>
      </c>
      <c r="K51" s="66">
        <f t="shared" si="24"/>
        <v>0</v>
      </c>
      <c r="L51" s="66">
        <f t="shared" si="24"/>
        <v>0</v>
      </c>
      <c r="M51" s="66">
        <f t="shared" si="24"/>
        <v>0</v>
      </c>
      <c r="N51" s="66">
        <f t="shared" si="24"/>
        <v>0</v>
      </c>
      <c r="O51" s="66">
        <f t="shared" si="24"/>
        <v>0</v>
      </c>
      <c r="P51" s="66">
        <f t="shared" si="24"/>
        <v>0</v>
      </c>
      <c r="Q51" s="66">
        <f t="shared" si="24"/>
        <v>0</v>
      </c>
      <c r="R51" s="66">
        <f t="shared" ref="R51:AB51" si="25">R28-R29-R30</f>
        <v>0</v>
      </c>
      <c r="S51" s="66">
        <f t="shared" si="25"/>
        <v>0</v>
      </c>
      <c r="T51" s="66">
        <f t="shared" si="25"/>
        <v>0</v>
      </c>
      <c r="U51" s="66">
        <f t="shared" si="25"/>
        <v>0</v>
      </c>
      <c r="V51" s="66">
        <f t="shared" si="25"/>
        <v>0</v>
      </c>
      <c r="W51" s="66">
        <f t="shared" si="25"/>
        <v>0</v>
      </c>
      <c r="X51" s="66">
        <f t="shared" si="25"/>
        <v>0</v>
      </c>
      <c r="Y51" s="66">
        <f t="shared" si="25"/>
        <v>0</v>
      </c>
      <c r="Z51" s="66">
        <f t="shared" si="25"/>
        <v>0</v>
      </c>
      <c r="AA51" s="66">
        <f t="shared" si="25"/>
        <v>0</v>
      </c>
      <c r="AB51" s="66">
        <f t="shared" si="25"/>
        <v>0</v>
      </c>
      <c r="AC51" s="97"/>
      <c r="AD51" s="97"/>
      <c r="AE51" s="97"/>
      <c r="AF51" s="97"/>
      <c r="AG51" s="97"/>
    </row>
    <row r="52" s="1" customFormat="1" customHeight="1" spans="1:33">
      <c r="A52" s="60" t="s">
        <v>178</v>
      </c>
      <c r="B52" s="67" t="s">
        <v>179</v>
      </c>
      <c r="C52" s="67"/>
      <c r="D52" s="60"/>
      <c r="E52" s="68" t="s">
        <v>180</v>
      </c>
      <c r="F52" s="69"/>
      <c r="G52" s="66">
        <f t="shared" ref="G52:Q52" si="26">G13-G14</f>
        <v>5785</v>
      </c>
      <c r="H52" s="66">
        <f t="shared" si="26"/>
        <v>4777</v>
      </c>
      <c r="I52" s="66">
        <f t="shared" si="26"/>
        <v>4682</v>
      </c>
      <c r="J52" s="66">
        <f t="shared" si="26"/>
        <v>3478</v>
      </c>
      <c r="K52" s="66">
        <f t="shared" si="26"/>
        <v>3786</v>
      </c>
      <c r="L52" s="66">
        <f t="shared" si="26"/>
        <v>5103</v>
      </c>
      <c r="M52" s="66">
        <f t="shared" si="26"/>
        <v>3449</v>
      </c>
      <c r="N52" s="66">
        <f t="shared" si="26"/>
        <v>3964</v>
      </c>
      <c r="O52" s="66">
        <f t="shared" si="26"/>
        <v>3618</v>
      </c>
      <c r="P52" s="66">
        <f t="shared" si="26"/>
        <v>4208</v>
      </c>
      <c r="Q52" s="66">
        <f t="shared" si="26"/>
        <v>4250</v>
      </c>
      <c r="R52" s="66">
        <f t="shared" ref="R52:AB52" si="27">R13-R14</f>
        <v>3195</v>
      </c>
      <c r="S52" s="66">
        <f t="shared" si="27"/>
        <v>5079</v>
      </c>
      <c r="T52" s="66">
        <f t="shared" si="27"/>
        <v>3545</v>
      </c>
      <c r="U52" s="66">
        <f t="shared" si="27"/>
        <v>3232</v>
      </c>
      <c r="V52" s="66">
        <f t="shared" si="27"/>
        <v>2767</v>
      </c>
      <c r="W52" s="66">
        <f t="shared" si="27"/>
        <v>6429</v>
      </c>
      <c r="X52" s="66">
        <f t="shared" si="27"/>
        <v>3534</v>
      </c>
      <c r="Y52" s="66">
        <f t="shared" si="27"/>
        <v>3817</v>
      </c>
      <c r="Z52" s="66">
        <f t="shared" si="27"/>
        <v>3849</v>
      </c>
      <c r="AA52" s="66">
        <f t="shared" si="27"/>
        <v>4511</v>
      </c>
      <c r="AB52" s="66">
        <f t="shared" si="27"/>
        <v>5210</v>
      </c>
      <c r="AC52" s="98"/>
      <c r="AD52" s="98"/>
      <c r="AE52" s="98"/>
      <c r="AF52" s="98"/>
      <c r="AG52" s="98"/>
    </row>
    <row r="53" customFormat="1" customHeight="1" spans="1:28">
      <c r="A53" s="60" t="s">
        <v>181</v>
      </c>
      <c r="B53" s="61" t="s">
        <v>179</v>
      </c>
      <c r="C53" s="62"/>
      <c r="D53" s="60"/>
      <c r="E53" s="68" t="s">
        <v>180</v>
      </c>
      <c r="F53" s="69"/>
      <c r="G53" s="66">
        <f t="shared" ref="G53:Q53" si="28">G23-G24</f>
        <v>810</v>
      </c>
      <c r="H53" s="66">
        <f t="shared" si="28"/>
        <v>270</v>
      </c>
      <c r="I53" s="66">
        <f t="shared" si="28"/>
        <v>190</v>
      </c>
      <c r="J53" s="66">
        <f t="shared" si="28"/>
        <v>360</v>
      </c>
      <c r="K53" s="66">
        <f t="shared" si="28"/>
        <v>580</v>
      </c>
      <c r="L53" s="66">
        <f t="shared" si="28"/>
        <v>930</v>
      </c>
      <c r="M53" s="66">
        <f t="shared" si="28"/>
        <v>110</v>
      </c>
      <c r="N53" s="66">
        <f t="shared" si="28"/>
        <v>710</v>
      </c>
      <c r="O53" s="66">
        <f t="shared" si="28"/>
        <v>160</v>
      </c>
      <c r="P53" s="66">
        <f t="shared" si="28"/>
        <v>260</v>
      </c>
      <c r="Q53" s="66">
        <f t="shared" si="28"/>
        <v>360</v>
      </c>
      <c r="R53" s="66">
        <f t="shared" ref="R53:AB53" si="29">R23-R24</f>
        <v>580</v>
      </c>
      <c r="S53" s="66">
        <f t="shared" si="29"/>
        <v>895</v>
      </c>
      <c r="T53" s="66">
        <f t="shared" si="29"/>
        <v>456</v>
      </c>
      <c r="U53" s="66">
        <f t="shared" si="29"/>
        <v>600</v>
      </c>
      <c r="V53" s="66">
        <f t="shared" si="29"/>
        <v>490</v>
      </c>
      <c r="W53" s="66">
        <f t="shared" si="29"/>
        <v>80</v>
      </c>
      <c r="X53" s="66">
        <f t="shared" si="29"/>
        <v>640</v>
      </c>
      <c r="Y53" s="66">
        <f t="shared" si="29"/>
        <v>270</v>
      </c>
      <c r="Z53" s="66">
        <f t="shared" si="29"/>
        <v>80</v>
      </c>
      <c r="AA53" s="66">
        <f t="shared" si="29"/>
        <v>1560</v>
      </c>
      <c r="AB53" s="66">
        <f t="shared" si="29"/>
        <v>930</v>
      </c>
    </row>
    <row r="54" customFormat="1" customHeight="1" spans="1:28">
      <c r="A54" s="60" t="s">
        <v>182</v>
      </c>
      <c r="B54" s="67" t="s">
        <v>183</v>
      </c>
      <c r="C54" s="67"/>
      <c r="D54" s="60"/>
      <c r="E54" s="68" t="s">
        <v>180</v>
      </c>
      <c r="F54" s="69"/>
      <c r="G54" s="66">
        <f t="shared" ref="G54:Q54" si="30">G31-G32</f>
        <v>2.18</v>
      </c>
      <c r="H54" s="66">
        <f t="shared" si="30"/>
        <v>0.42</v>
      </c>
      <c r="I54" s="66">
        <f t="shared" si="30"/>
        <v>0.649999999999999</v>
      </c>
      <c r="J54" s="66">
        <f t="shared" si="30"/>
        <v>0.799999999999999</v>
      </c>
      <c r="K54" s="66">
        <f t="shared" si="30"/>
        <v>1.05</v>
      </c>
      <c r="L54" s="66">
        <f t="shared" si="30"/>
        <v>1.56</v>
      </c>
      <c r="M54" s="66">
        <f t="shared" si="30"/>
        <v>0.459999999999999</v>
      </c>
      <c r="N54" s="66">
        <f t="shared" si="30"/>
        <v>1.28</v>
      </c>
      <c r="O54" s="66">
        <f t="shared" si="30"/>
        <v>0.529999999999999</v>
      </c>
      <c r="P54" s="66">
        <f t="shared" si="30"/>
        <v>0.73</v>
      </c>
      <c r="Q54" s="66">
        <f t="shared" si="30"/>
        <v>0.859999999999999</v>
      </c>
      <c r="R54" s="66">
        <f t="shared" ref="R54:AB54" si="31">R31-R32</f>
        <v>1.1</v>
      </c>
      <c r="S54" s="66">
        <f t="shared" si="31"/>
        <v>2.01000000000001</v>
      </c>
      <c r="T54" s="66">
        <f t="shared" si="31"/>
        <v>0.789999999999999</v>
      </c>
      <c r="U54" s="66">
        <f t="shared" si="31"/>
        <v>1.13</v>
      </c>
      <c r="V54" s="66">
        <f t="shared" si="31"/>
        <v>0.94</v>
      </c>
      <c r="W54" s="66">
        <f t="shared" si="31"/>
        <v>1.26</v>
      </c>
      <c r="X54" s="66">
        <f t="shared" si="31"/>
        <v>1.22</v>
      </c>
      <c r="Y54" s="66">
        <f t="shared" si="31"/>
        <v>0.67</v>
      </c>
      <c r="Z54" s="66">
        <f t="shared" si="31"/>
        <v>0.369999999999997</v>
      </c>
      <c r="AA54" s="66">
        <f t="shared" si="31"/>
        <v>2.41</v>
      </c>
      <c r="AB54" s="66">
        <f t="shared" si="31"/>
        <v>1.78</v>
      </c>
    </row>
    <row r="55" customFormat="1" customHeight="1" spans="1:28">
      <c r="A55" s="60" t="s">
        <v>184</v>
      </c>
      <c r="B55" s="67" t="s">
        <v>185</v>
      </c>
      <c r="C55" s="67"/>
      <c r="D55" s="60"/>
      <c r="E55" s="75" t="s">
        <v>180</v>
      </c>
      <c r="F55" s="75"/>
      <c r="G55" s="76">
        <f t="shared" ref="G55:Q55" si="32">G33-G34</f>
        <v>3.33</v>
      </c>
      <c r="H55" s="76">
        <f t="shared" si="32"/>
        <v>5.57</v>
      </c>
      <c r="I55" s="76">
        <f t="shared" si="32"/>
        <v>4.01</v>
      </c>
      <c r="J55" s="76">
        <f t="shared" si="32"/>
        <v>2.8</v>
      </c>
      <c r="K55" s="76">
        <f t="shared" si="32"/>
        <v>3.56</v>
      </c>
      <c r="L55" s="76">
        <f t="shared" si="32"/>
        <v>3.06999999999999</v>
      </c>
      <c r="M55" s="76">
        <f t="shared" si="32"/>
        <v>1.5</v>
      </c>
      <c r="N55" s="76">
        <f t="shared" si="32"/>
        <v>4.55</v>
      </c>
      <c r="O55" s="76">
        <f t="shared" si="32"/>
        <v>2.39</v>
      </c>
      <c r="P55" s="76">
        <f t="shared" si="32"/>
        <v>2.95</v>
      </c>
      <c r="Q55" s="76">
        <f t="shared" si="32"/>
        <v>5.5</v>
      </c>
      <c r="R55" s="76">
        <f t="shared" ref="R55:AB55" si="33">R33-R34</f>
        <v>2.25</v>
      </c>
      <c r="S55" s="76">
        <f t="shared" si="33"/>
        <v>1.04000000000001</v>
      </c>
      <c r="T55" s="76">
        <f t="shared" si="33"/>
        <v>2.5</v>
      </c>
      <c r="U55" s="76">
        <f t="shared" si="33"/>
        <v>3.37</v>
      </c>
      <c r="V55" s="76">
        <f t="shared" si="33"/>
        <v>3.05</v>
      </c>
      <c r="W55" s="76">
        <f t="shared" si="33"/>
        <v>2.40000000000001</v>
      </c>
      <c r="X55" s="76">
        <f t="shared" si="33"/>
        <v>2.05</v>
      </c>
      <c r="Y55" s="76">
        <f t="shared" si="33"/>
        <v>2.91</v>
      </c>
      <c r="Z55" s="76">
        <f t="shared" si="33"/>
        <v>3.09999999999999</v>
      </c>
      <c r="AA55" s="76">
        <f t="shared" si="33"/>
        <v>3.18</v>
      </c>
      <c r="AB55" s="76">
        <f t="shared" si="33"/>
        <v>3.92</v>
      </c>
    </row>
    <row r="56" customFormat="1" customHeight="1" spans="1:28">
      <c r="A56" s="60" t="s">
        <v>186</v>
      </c>
      <c r="B56" s="67" t="s">
        <v>187</v>
      </c>
      <c r="C56" s="67"/>
      <c r="D56" s="60"/>
      <c r="E56" s="75" t="s">
        <v>180</v>
      </c>
      <c r="F56" s="75"/>
      <c r="G56" s="74">
        <f t="shared" ref="G56:Q56" si="34">G5-G6</f>
        <v>2702</v>
      </c>
      <c r="H56" s="74">
        <f t="shared" si="34"/>
        <v>720</v>
      </c>
      <c r="I56" s="74">
        <f t="shared" si="34"/>
        <v>3320</v>
      </c>
      <c r="J56" s="74">
        <f t="shared" si="34"/>
        <v>804</v>
      </c>
      <c r="K56" s="74">
        <f t="shared" si="34"/>
        <v>1220</v>
      </c>
      <c r="L56" s="74">
        <f t="shared" si="34"/>
        <v>3400</v>
      </c>
      <c r="M56" s="74">
        <f t="shared" si="34"/>
        <v>614</v>
      </c>
      <c r="N56" s="74">
        <f t="shared" si="34"/>
        <v>1287</v>
      </c>
      <c r="O56" s="74">
        <f t="shared" si="34"/>
        <v>3403</v>
      </c>
      <c r="P56" s="74">
        <f t="shared" si="34"/>
        <v>1092</v>
      </c>
      <c r="Q56" s="74">
        <f t="shared" si="34"/>
        <v>4230</v>
      </c>
      <c r="R56" s="74">
        <f t="shared" ref="R56:AB56" si="35">R5-R6</f>
        <v>2998</v>
      </c>
      <c r="S56" s="74">
        <f t="shared" si="35"/>
        <v>7848</v>
      </c>
      <c r="T56" s="74">
        <f t="shared" si="35"/>
        <v>2340</v>
      </c>
      <c r="U56" s="74">
        <f t="shared" si="35"/>
        <v>2854</v>
      </c>
      <c r="V56" s="74">
        <f t="shared" si="35"/>
        <v>2038</v>
      </c>
      <c r="W56" s="74">
        <f t="shared" si="35"/>
        <v>1353</v>
      </c>
      <c r="X56" s="74">
        <f t="shared" si="35"/>
        <v>1912</v>
      </c>
      <c r="Y56" s="74">
        <f t="shared" si="35"/>
        <v>3209</v>
      </c>
      <c r="Z56" s="74">
        <f t="shared" si="35"/>
        <v>1180</v>
      </c>
      <c r="AA56" s="74">
        <f t="shared" si="35"/>
        <v>1450</v>
      </c>
      <c r="AB56" s="74">
        <f t="shared" si="35"/>
        <v>1946</v>
      </c>
    </row>
    <row r="57" customFormat="1" customHeight="1" spans="1:8">
      <c r="A57" s="77"/>
      <c r="B57" s="77"/>
      <c r="C57" s="77"/>
      <c r="D57" s="77"/>
      <c r="E57" s="77"/>
      <c r="F57" s="77"/>
      <c r="G57" s="77"/>
      <c r="H57" s="77"/>
    </row>
    <row r="58" customHeight="1" spans="1:8">
      <c r="A58" s="77" t="s">
        <v>188</v>
      </c>
      <c r="B58" s="77"/>
      <c r="C58" s="77"/>
      <c r="D58" s="77"/>
      <c r="E58" s="77"/>
      <c r="F58" s="77"/>
      <c r="G58" s="77"/>
      <c r="H58" s="77"/>
    </row>
    <row r="59" customHeight="1" spans="1:8">
      <c r="A59" s="77"/>
      <c r="B59" s="77"/>
      <c r="C59" s="77"/>
      <c r="D59" s="77"/>
      <c r="E59" s="77"/>
      <c r="F59" s="77"/>
      <c r="G59" s="77"/>
      <c r="H59" s="77"/>
    </row>
    <row r="60" customHeight="1" spans="1:8">
      <c r="A60" s="77"/>
      <c r="B60" s="77"/>
      <c r="C60" s="77"/>
      <c r="D60" s="77"/>
      <c r="E60" s="77"/>
      <c r="F60" s="77"/>
      <c r="G60" s="77"/>
      <c r="H60" s="77"/>
    </row>
  </sheetData>
  <mergeCells count="38">
    <mergeCell ref="A1:AG1"/>
    <mergeCell ref="A38:B38"/>
    <mergeCell ref="G38:I38"/>
    <mergeCell ref="U38:W38"/>
    <mergeCell ref="A40:I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A58:H60"/>
  </mergeCells>
  <conditionalFormatting sqref="G42:AB42">
    <cfRule type="cellIs" dxfId="0" priority="5" operator="notBetween">
      <formula>90</formula>
      <formula>130</formula>
    </cfRule>
    <cfRule type="cellIs" dxfId="0" priority="10" operator="notBetween">
      <formula>100</formula>
      <formula>140</formula>
    </cfRule>
    <cfRule type="cellIs" dxfId="1" priority="15" operator="notBetween">
      <formula>100</formula>
      <formula>140</formula>
    </cfRule>
    <cfRule type="cellIs" dxfId="0" priority="16" operator="notBetween">
      <formula>100</formula>
      <formula>140</formula>
    </cfRule>
    <cfRule type="cellIs" dxfId="2" priority="17" operator="notBetween">
      <formula>100</formula>
      <formula>140</formula>
    </cfRule>
  </conditionalFormatting>
  <conditionalFormatting sqref="G43:AB43">
    <cfRule type="cellIs" dxfId="0" priority="4" operator="notBetween">
      <formula>350</formula>
      <formula>650</formula>
    </cfRule>
    <cfRule type="cellIs" dxfId="0" priority="9" operator="notBetween">
      <formula>200</formula>
      <formula>500</formula>
    </cfRule>
    <cfRule type="cellIs" dxfId="1" priority="14" operator="notBetween">
      <formula>200</formula>
      <formula>500</formula>
    </cfRule>
  </conditionalFormatting>
  <conditionalFormatting sqref="G44:AB44">
    <cfRule type="cellIs" dxfId="0" priority="3" operator="notBetween">
      <formula>25</formula>
      <formula>40</formula>
    </cfRule>
    <cfRule type="cellIs" dxfId="0" priority="8" operator="notBetween">
      <formula>15</formula>
      <formula>40</formula>
    </cfRule>
    <cfRule type="cellIs" dxfId="1" priority="13" operator="notBetween">
      <formula>15</formula>
      <formula>40</formula>
    </cfRule>
  </conditionalFormatting>
  <conditionalFormatting sqref="G45:AB45">
    <cfRule type="cellIs" dxfId="0" priority="2" operator="notBetween">
      <formula>1</formula>
      <formula>2</formula>
    </cfRule>
    <cfRule type="cellIs" dxfId="0" priority="7" operator="notBetween">
      <formula>1</formula>
      <formula>3</formula>
    </cfRule>
    <cfRule type="cellIs" dxfId="1" priority="12" operator="notBetween">
      <formula>1</formula>
      <formula>3</formula>
    </cfRule>
  </conditionalFormatting>
  <conditionalFormatting sqref="G46:AB46">
    <cfRule type="cellIs" dxfId="0" priority="1" operator="notBetween">
      <formula>1</formula>
      <formula>3.5</formula>
    </cfRule>
    <cfRule type="cellIs" dxfId="1" priority="11" operator="notBetween">
      <formula>1</formula>
      <formula>3.5</formula>
    </cfRule>
  </conditionalFormatting>
  <conditionalFormatting sqref="G47:AB47">
    <cfRule type="cellIs" dxfId="0" priority="28" operator="notBetween">
      <formula>0</formula>
      <formula>0</formula>
    </cfRule>
  </conditionalFormatting>
  <conditionalFormatting sqref="G48:AB48">
    <cfRule type="cellIs" dxfId="0" priority="27" operator="notBetween">
      <formula>0</formula>
      <formula>0</formula>
    </cfRule>
    <cfRule type="cellIs" dxfId="1" priority="42" operator="lessThan">
      <formula>-0.00001</formula>
    </cfRule>
  </conditionalFormatting>
  <conditionalFormatting sqref="G49:AB49">
    <cfRule type="cellIs" dxfId="0" priority="24" operator="notBetween">
      <formula>0</formula>
      <formula>0</formula>
    </cfRule>
  </conditionalFormatting>
  <conditionalFormatting sqref="G50:AB50">
    <cfRule type="cellIs" dxfId="0" priority="19" operator="notBetween">
      <formula>0</formula>
      <formula>0</formula>
    </cfRule>
    <cfRule type="cellIs" priority="20" operator="notBetween">
      <formula>0</formula>
      <formula>0</formula>
    </cfRule>
    <cfRule type="cellIs" priority="21" operator="notEqual">
      <formula>0</formula>
    </cfRule>
    <cfRule type="cellIs" priority="22" operator="equal">
      <formula>0</formula>
    </cfRule>
  </conditionalFormatting>
  <conditionalFormatting sqref="G51:AB51">
    <cfRule type="cellIs" dxfId="0" priority="18" operator="notBetween">
      <formula>0</formula>
      <formula>0</formula>
    </cfRule>
  </conditionalFormatting>
  <conditionalFormatting sqref="G57:AB57">
    <cfRule type="cellIs" dxfId="0" priority="52" operator="lessThan">
      <formula>-0.000001</formula>
    </cfRule>
    <cfRule type="cellIs" dxfId="0" priority="62" operator="lessThan">
      <formula>-0.00001</formula>
    </cfRule>
    <cfRule type="cellIs" dxfId="1" priority="68" operator="lessThan">
      <formula>-0.00001</formula>
    </cfRule>
    <cfRule type="cellIs" dxfId="3" priority="70" operator="lessThan">
      <formula>-0.000001</formula>
    </cfRule>
  </conditionalFormatting>
  <conditionalFormatting sqref="G48:AB50 G52:AB56">
    <cfRule type="cellIs" dxfId="1" priority="41" operator="lessThan">
      <formula>-0.00001</formula>
    </cfRule>
    <cfRule type="cellIs" dxfId="3" priority="43" operator="lessThan">
      <formula>-0.000001</formula>
    </cfRule>
  </conditionalFormatting>
  <conditionalFormatting sqref="G48:AB48 G52:AB53">
    <cfRule type="cellIs" dxfId="0" priority="39" operator="lessThan">
      <formula>-0.000001</formula>
    </cfRule>
  </conditionalFormatting>
  <conditionalFormatting sqref="G56:AB56 G50:AB50">
    <cfRule type="cellIs" dxfId="0" priority="35" operator="lessThan">
      <formula>-0.00001</formula>
    </cfRule>
  </conditionalFormatting>
  <conditionalFormatting sqref="G54:AB56 G50:AB50">
    <cfRule type="cellIs" dxfId="0" priority="25" operator="lessThan">
      <formula>-0.000001</formula>
    </cfRule>
    <cfRule type="cellIs" dxfId="0" priority="37" operator="lessThan">
      <formula>-0.00001</formula>
    </cfRule>
  </conditionalFormatting>
  <conditionalFormatting sqref="G52:AB53">
    <cfRule type="cellIs" dxfId="0" priority="26" operator="lessThan">
      <formula>-0.000001</formula>
    </cfRule>
  </conditionalFormatting>
  <dataValidations count="1">
    <dataValidation type="whole" operator="between" allowBlank="1" showInputMessage="1" showErrorMessage="1" sqref="A17 AK17:XFD17 A5:C16 A18:C24 G5:XFD16 G18:XFD24 AC26:AD35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workbookViewId="0">
      <pane xSplit="6" ySplit="3" topLeftCell="G16" activePane="bottomRight" state="frozen"/>
      <selection/>
      <selection pane="topRight"/>
      <selection pane="bottomLeft"/>
      <selection pane="bottomRight" activeCell="AA40" sqref="AA40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189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1" customFormat="1" ht="27" customHeight="1" spans="1:3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81"/>
      <c r="AD2" s="81"/>
      <c r="AE2" s="10"/>
      <c r="AF2" s="10"/>
      <c r="AG2" s="10"/>
    </row>
    <row r="3" s="2" customFormat="1" ht="27" customHeight="1" spans="1:33">
      <c r="A3" s="11" t="s">
        <v>12</v>
      </c>
      <c r="B3" s="12" t="s">
        <v>13</v>
      </c>
      <c r="C3" s="11" t="s">
        <v>14</v>
      </c>
      <c r="D3" s="11" t="s">
        <v>51</v>
      </c>
      <c r="E3" s="11" t="s">
        <v>52</v>
      </c>
      <c r="F3" s="13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4" t="s">
        <v>70</v>
      </c>
      <c r="X3" s="14" t="s">
        <v>71</v>
      </c>
      <c r="Y3" s="14" t="s">
        <v>72</v>
      </c>
      <c r="Z3" s="14" t="s">
        <v>73</v>
      </c>
      <c r="AA3" s="14" t="s">
        <v>74</v>
      </c>
      <c r="AB3" s="82" t="s">
        <v>75</v>
      </c>
      <c r="AC3" s="83" t="s">
        <v>76</v>
      </c>
      <c r="AD3" s="84" t="s">
        <v>77</v>
      </c>
      <c r="AE3" s="85"/>
      <c r="AF3" s="85"/>
      <c r="AG3" s="85"/>
    </row>
    <row r="4" s="3" customFormat="1" customHeight="1" spans="1:33">
      <c r="A4" s="15" t="s">
        <v>19</v>
      </c>
      <c r="B4" s="16" t="s">
        <v>20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16" t="s">
        <v>20</v>
      </c>
      <c r="I4" s="16" t="s">
        <v>20</v>
      </c>
      <c r="J4" s="16" t="s">
        <v>20</v>
      </c>
      <c r="K4" s="16" t="s">
        <v>20</v>
      </c>
      <c r="L4" s="16" t="s">
        <v>20</v>
      </c>
      <c r="M4" s="16" t="s">
        <v>20</v>
      </c>
      <c r="N4" s="16" t="s">
        <v>20</v>
      </c>
      <c r="O4" s="16" t="s">
        <v>20</v>
      </c>
      <c r="P4" s="16" t="s">
        <v>20</v>
      </c>
      <c r="Q4" s="16" t="s">
        <v>20</v>
      </c>
      <c r="R4" s="16" t="s">
        <v>20</v>
      </c>
      <c r="S4" s="16" t="s">
        <v>20</v>
      </c>
      <c r="T4" s="16" t="s">
        <v>20</v>
      </c>
      <c r="U4" s="16" t="s">
        <v>20</v>
      </c>
      <c r="V4" s="16" t="s">
        <v>20</v>
      </c>
      <c r="W4" s="16" t="s">
        <v>20</v>
      </c>
      <c r="X4" s="16" t="s">
        <v>20</v>
      </c>
      <c r="Y4" s="16" t="s">
        <v>20</v>
      </c>
      <c r="Z4" s="16" t="s">
        <v>20</v>
      </c>
      <c r="AA4" s="16" t="s">
        <v>20</v>
      </c>
      <c r="AB4" s="16" t="s">
        <v>20</v>
      </c>
      <c r="AC4" s="16" t="s">
        <v>20</v>
      </c>
      <c r="AD4" s="16" t="s">
        <v>20</v>
      </c>
      <c r="AE4" s="86"/>
      <c r="AF4" s="86"/>
      <c r="AG4" s="86"/>
    </row>
    <row r="5" s="4" customFormat="1" customHeight="1" spans="1:33">
      <c r="A5" s="17" t="s">
        <v>21</v>
      </c>
      <c r="B5" s="18" t="s">
        <v>22</v>
      </c>
      <c r="C5" s="18">
        <v>1</v>
      </c>
      <c r="D5" s="19">
        <v>58289</v>
      </c>
      <c r="E5" s="19">
        <v>57096</v>
      </c>
      <c r="F5" s="20">
        <f t="shared" ref="F5:F16" si="0">D5/E5-1</f>
        <v>0.0208946335995517</v>
      </c>
      <c r="G5" s="19">
        <v>3890</v>
      </c>
      <c r="H5" s="19">
        <v>780</v>
      </c>
      <c r="I5" s="19">
        <v>3590</v>
      </c>
      <c r="J5" s="19">
        <v>854</v>
      </c>
      <c r="K5" s="19">
        <v>1330</v>
      </c>
      <c r="L5" s="19">
        <v>3680</v>
      </c>
      <c r="M5" s="19">
        <v>650</v>
      </c>
      <c r="N5" s="19">
        <v>1396</v>
      </c>
      <c r="O5" s="19">
        <v>3720</v>
      </c>
      <c r="P5" s="19">
        <v>1200</v>
      </c>
      <c r="Q5" s="19">
        <v>4850</v>
      </c>
      <c r="R5" s="19">
        <v>3308</v>
      </c>
      <c r="S5" s="19">
        <v>8688</v>
      </c>
      <c r="T5" s="19">
        <v>2550</v>
      </c>
      <c r="U5" s="19">
        <v>3192</v>
      </c>
      <c r="V5" s="19">
        <v>2258</v>
      </c>
      <c r="W5" s="19">
        <v>1540</v>
      </c>
      <c r="X5" s="19">
        <v>2160</v>
      </c>
      <c r="Y5" s="19">
        <v>3633</v>
      </c>
      <c r="Z5" s="19">
        <v>1280</v>
      </c>
      <c r="AA5" s="19">
        <v>1650</v>
      </c>
      <c r="AB5" s="19">
        <v>2090</v>
      </c>
      <c r="AC5" s="19">
        <f t="shared" ref="AC5:AC16" si="1">SUM(G5:AB5)</f>
        <v>58289</v>
      </c>
      <c r="AD5" s="19">
        <f t="shared" ref="AD5:AD16" si="2">AC5-D5</f>
        <v>0</v>
      </c>
      <c r="AE5" s="87"/>
      <c r="AF5" s="87"/>
      <c r="AG5" s="87"/>
    </row>
    <row r="6" s="4" customFormat="1" customHeight="1" spans="1:35">
      <c r="A6" s="21" t="s">
        <v>23</v>
      </c>
      <c r="B6" s="18" t="s">
        <v>22</v>
      </c>
      <c r="C6" s="18">
        <v>2</v>
      </c>
      <c r="D6" s="19">
        <v>5353</v>
      </c>
      <c r="E6" s="19">
        <v>5320</v>
      </c>
      <c r="F6" s="20">
        <f t="shared" si="0"/>
        <v>0.0062030075187971</v>
      </c>
      <c r="G6" s="19">
        <v>1088</v>
      </c>
      <c r="H6" s="19">
        <v>40</v>
      </c>
      <c r="I6" s="19">
        <v>260</v>
      </c>
      <c r="J6" s="19">
        <v>50</v>
      </c>
      <c r="K6" s="19">
        <v>110</v>
      </c>
      <c r="L6" s="19">
        <v>240</v>
      </c>
      <c r="M6" s="19">
        <v>30</v>
      </c>
      <c r="N6" s="19">
        <v>109</v>
      </c>
      <c r="O6" s="19">
        <v>267</v>
      </c>
      <c r="P6" s="19">
        <v>90</v>
      </c>
      <c r="Q6" s="19">
        <v>420</v>
      </c>
      <c r="R6" s="19">
        <v>310</v>
      </c>
      <c r="S6" s="19">
        <v>740</v>
      </c>
      <c r="T6" s="19">
        <v>210</v>
      </c>
      <c r="U6" s="19">
        <v>308</v>
      </c>
      <c r="V6" s="19">
        <v>160</v>
      </c>
      <c r="W6" s="19">
        <v>157</v>
      </c>
      <c r="X6" s="19">
        <v>190</v>
      </c>
      <c r="Y6" s="19">
        <v>270</v>
      </c>
      <c r="Z6" s="19">
        <v>100</v>
      </c>
      <c r="AA6" s="19">
        <v>100</v>
      </c>
      <c r="AB6" s="19">
        <v>104</v>
      </c>
      <c r="AC6" s="19">
        <f t="shared" si="1"/>
        <v>5353</v>
      </c>
      <c r="AD6" s="19">
        <f t="shared" si="2"/>
        <v>0</v>
      </c>
      <c r="AE6" s="88"/>
      <c r="AF6" s="88"/>
      <c r="AG6" s="88"/>
      <c r="AH6" s="99"/>
      <c r="AI6" s="99"/>
    </row>
    <row r="7" s="4" customFormat="1" customHeight="1" spans="1:35">
      <c r="A7" s="17" t="s">
        <v>24</v>
      </c>
      <c r="B7" s="18" t="s">
        <v>22</v>
      </c>
      <c r="C7" s="18">
        <v>3</v>
      </c>
      <c r="D7" s="19">
        <v>4130</v>
      </c>
      <c r="E7" s="19">
        <v>3979</v>
      </c>
      <c r="F7" s="20">
        <f t="shared" si="0"/>
        <v>0.0379492334757476</v>
      </c>
      <c r="G7" s="19">
        <v>55</v>
      </c>
      <c r="H7" s="19">
        <v>52</v>
      </c>
      <c r="I7" s="19">
        <v>490</v>
      </c>
      <c r="J7" s="19"/>
      <c r="K7" s="19">
        <v>80</v>
      </c>
      <c r="L7" s="19">
        <v>141</v>
      </c>
      <c r="M7" s="19">
        <v>95</v>
      </c>
      <c r="N7" s="19">
        <v>88</v>
      </c>
      <c r="O7" s="19">
        <v>290</v>
      </c>
      <c r="P7" s="19">
        <v>141</v>
      </c>
      <c r="Q7" s="19">
        <v>345</v>
      </c>
      <c r="R7" s="19">
        <v>186</v>
      </c>
      <c r="S7" s="19">
        <v>425</v>
      </c>
      <c r="T7" s="19">
        <v>286</v>
      </c>
      <c r="U7" s="19">
        <v>391</v>
      </c>
      <c r="V7" s="19">
        <v>311</v>
      </c>
      <c r="W7" s="19">
        <v>145</v>
      </c>
      <c r="X7" s="19">
        <v>99</v>
      </c>
      <c r="Y7" s="19">
        <v>182</v>
      </c>
      <c r="Z7" s="19">
        <v>81</v>
      </c>
      <c r="AA7" s="19">
        <v>72</v>
      </c>
      <c r="AB7" s="19">
        <v>175</v>
      </c>
      <c r="AC7" s="19">
        <f t="shared" si="1"/>
        <v>4130</v>
      </c>
      <c r="AD7" s="19">
        <f t="shared" si="2"/>
        <v>0</v>
      </c>
      <c r="AE7" s="88"/>
      <c r="AF7" s="88"/>
      <c r="AG7" s="88"/>
      <c r="AH7" s="99"/>
      <c r="AI7" s="99"/>
    </row>
    <row r="8" s="4" customFormat="1" customHeight="1" spans="1:35">
      <c r="A8" s="22" t="s">
        <v>25</v>
      </c>
      <c r="B8" s="18" t="s">
        <v>22</v>
      </c>
      <c r="C8" s="18">
        <v>4</v>
      </c>
      <c r="D8" s="19">
        <f>D7-D9</f>
        <v>3929</v>
      </c>
      <c r="E8" s="19">
        <v>3819</v>
      </c>
      <c r="F8" s="20">
        <f t="shared" si="0"/>
        <v>0.0288033516627388</v>
      </c>
      <c r="G8" s="19">
        <v>55</v>
      </c>
      <c r="H8" s="19">
        <v>52</v>
      </c>
      <c r="I8" s="19">
        <f>I7-I9</f>
        <v>289</v>
      </c>
      <c r="J8" s="19"/>
      <c r="K8" s="19">
        <v>80</v>
      </c>
      <c r="L8" s="19">
        <v>141</v>
      </c>
      <c r="M8" s="19">
        <v>95</v>
      </c>
      <c r="N8" s="19">
        <v>88</v>
      </c>
      <c r="O8" s="19">
        <v>290</v>
      </c>
      <c r="P8" s="19">
        <v>141</v>
      </c>
      <c r="Q8" s="19">
        <v>345</v>
      </c>
      <c r="R8" s="19">
        <v>186</v>
      </c>
      <c r="S8" s="19">
        <v>425</v>
      </c>
      <c r="T8" s="19">
        <v>286</v>
      </c>
      <c r="U8" s="19">
        <v>391</v>
      </c>
      <c r="V8" s="19">
        <v>311</v>
      </c>
      <c r="W8" s="19">
        <v>145</v>
      </c>
      <c r="X8" s="19">
        <v>99</v>
      </c>
      <c r="Y8" s="19">
        <v>182</v>
      </c>
      <c r="Z8" s="19">
        <v>81</v>
      </c>
      <c r="AA8" s="19">
        <v>72</v>
      </c>
      <c r="AB8" s="19">
        <v>175</v>
      </c>
      <c r="AC8" s="19">
        <f t="shared" si="1"/>
        <v>3929</v>
      </c>
      <c r="AD8" s="19">
        <f t="shared" si="2"/>
        <v>0</v>
      </c>
      <c r="AE8" s="88"/>
      <c r="AF8" s="88"/>
      <c r="AG8" s="88"/>
      <c r="AH8" s="99"/>
      <c r="AI8" s="99"/>
    </row>
    <row r="9" s="4" customFormat="1" customHeight="1" spans="1:35">
      <c r="A9" s="23" t="s">
        <v>26</v>
      </c>
      <c r="B9" s="18" t="s">
        <v>22</v>
      </c>
      <c r="C9" s="18">
        <v>5</v>
      </c>
      <c r="D9" s="19">
        <v>201</v>
      </c>
      <c r="E9" s="19">
        <v>160</v>
      </c>
      <c r="F9" s="20">
        <f t="shared" si="0"/>
        <v>0.25625</v>
      </c>
      <c r="G9" s="19"/>
      <c r="H9" s="19"/>
      <c r="I9" s="19">
        <v>201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si="1"/>
        <v>201</v>
      </c>
      <c r="AD9" s="19">
        <f t="shared" si="2"/>
        <v>0</v>
      </c>
      <c r="AE9" s="88"/>
      <c r="AF9" s="88"/>
      <c r="AG9" s="88"/>
      <c r="AH9" s="99"/>
      <c r="AI9" s="99"/>
    </row>
    <row r="10" s="4" customFormat="1" customHeight="1" spans="1:35">
      <c r="A10" s="17" t="s">
        <v>27</v>
      </c>
      <c r="B10" s="18" t="s">
        <v>28</v>
      </c>
      <c r="C10" s="18">
        <v>6</v>
      </c>
      <c r="D10" s="19">
        <v>2303</v>
      </c>
      <c r="E10" s="19">
        <v>2206</v>
      </c>
      <c r="F10" s="20">
        <f t="shared" si="0"/>
        <v>0.0439709882139618</v>
      </c>
      <c r="G10" s="19"/>
      <c r="H10" s="19"/>
      <c r="I10" s="19"/>
      <c r="J10" s="19">
        <v>144</v>
      </c>
      <c r="K10" s="19"/>
      <c r="L10" s="19"/>
      <c r="M10" s="19"/>
      <c r="N10" s="19"/>
      <c r="O10" s="19"/>
      <c r="P10" s="19">
        <v>155</v>
      </c>
      <c r="Q10" s="19">
        <v>125</v>
      </c>
      <c r="R10" s="19">
        <v>128</v>
      </c>
      <c r="S10" s="19">
        <v>196</v>
      </c>
      <c r="T10" s="19">
        <v>156</v>
      </c>
      <c r="U10" s="19">
        <v>215</v>
      </c>
      <c r="V10" s="19">
        <v>258</v>
      </c>
      <c r="W10" s="19">
        <v>150</v>
      </c>
      <c r="X10" s="19">
        <v>150</v>
      </c>
      <c r="Y10" s="19">
        <v>260</v>
      </c>
      <c r="Z10" s="19">
        <v>52</v>
      </c>
      <c r="AA10" s="19">
        <v>62</v>
      </c>
      <c r="AB10" s="19">
        <v>252</v>
      </c>
      <c r="AC10" s="19">
        <f t="shared" si="1"/>
        <v>2303</v>
      </c>
      <c r="AD10" s="19">
        <f t="shared" si="2"/>
        <v>0</v>
      </c>
      <c r="AE10" s="88"/>
      <c r="AF10" s="88"/>
      <c r="AG10" s="88"/>
      <c r="AH10" s="99"/>
      <c r="AI10" s="99"/>
    </row>
    <row r="11" s="4" customFormat="1" customHeight="1" spans="1:35">
      <c r="A11" s="22" t="s">
        <v>29</v>
      </c>
      <c r="B11" s="18" t="s">
        <v>28</v>
      </c>
      <c r="C11" s="18">
        <v>7</v>
      </c>
      <c r="D11" s="19">
        <v>2303</v>
      </c>
      <c r="E11" s="19">
        <v>2206</v>
      </c>
      <c r="F11" s="20">
        <f t="shared" si="0"/>
        <v>0.0439709882139618</v>
      </c>
      <c r="G11" s="19"/>
      <c r="H11" s="19"/>
      <c r="I11" s="19"/>
      <c r="J11" s="19">
        <v>144</v>
      </c>
      <c r="K11" s="19"/>
      <c r="L11" s="19"/>
      <c r="M11" s="19"/>
      <c r="N11" s="19"/>
      <c r="O11" s="19"/>
      <c r="P11" s="19">
        <v>155</v>
      </c>
      <c r="Q11" s="19">
        <v>125</v>
      </c>
      <c r="R11" s="19">
        <v>128</v>
      </c>
      <c r="S11" s="19">
        <v>196</v>
      </c>
      <c r="T11" s="19">
        <v>156</v>
      </c>
      <c r="U11" s="19">
        <v>215</v>
      </c>
      <c r="V11" s="19">
        <v>258</v>
      </c>
      <c r="W11" s="19">
        <v>150</v>
      </c>
      <c r="X11" s="19">
        <v>150</v>
      </c>
      <c r="Y11" s="19">
        <v>260</v>
      </c>
      <c r="Z11" s="19">
        <v>52</v>
      </c>
      <c r="AA11" s="19">
        <v>62</v>
      </c>
      <c r="AB11" s="19">
        <v>252</v>
      </c>
      <c r="AC11" s="19">
        <f t="shared" si="1"/>
        <v>2303</v>
      </c>
      <c r="AD11" s="19">
        <f t="shared" si="2"/>
        <v>0</v>
      </c>
      <c r="AE11" s="88"/>
      <c r="AF11" s="88"/>
      <c r="AG11" s="88"/>
      <c r="AH11" s="99"/>
      <c r="AI11" s="99"/>
    </row>
    <row r="12" s="4" customFormat="1" customHeight="1" spans="1:35">
      <c r="A12" s="22" t="s">
        <v>30</v>
      </c>
      <c r="B12" s="18" t="s">
        <v>28</v>
      </c>
      <c r="C12" s="18">
        <v>8</v>
      </c>
      <c r="D12" s="19"/>
      <c r="E12" s="19">
        <v>0</v>
      </c>
      <c r="F12" s="20" t="e">
        <f t="shared" si="0"/>
        <v>#DIV/0!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f t="shared" si="1"/>
        <v>0</v>
      </c>
      <c r="AD12" s="19">
        <f t="shared" si="2"/>
        <v>0</v>
      </c>
      <c r="AE12" s="88"/>
      <c r="AF12" s="88"/>
      <c r="AG12" s="88"/>
      <c r="AH12" s="99"/>
      <c r="AI12" s="99"/>
    </row>
    <row r="13" s="4" customFormat="1" customHeight="1" spans="1:35">
      <c r="A13" s="17" t="s">
        <v>31</v>
      </c>
      <c r="B13" s="18" t="s">
        <v>28</v>
      </c>
      <c r="C13" s="18">
        <v>9</v>
      </c>
      <c r="D13" s="19">
        <v>873300</v>
      </c>
      <c r="E13" s="19">
        <v>831850</v>
      </c>
      <c r="F13" s="20">
        <f t="shared" si="0"/>
        <v>0.0498286950772375</v>
      </c>
      <c r="G13" s="19">
        <v>77986</v>
      </c>
      <c r="H13" s="19">
        <v>36450</v>
      </c>
      <c r="I13" s="19">
        <v>42268</v>
      </c>
      <c r="J13" s="19">
        <v>33578</v>
      </c>
      <c r="K13" s="19">
        <v>33005</v>
      </c>
      <c r="L13" s="19">
        <v>44003</v>
      </c>
      <c r="M13" s="19">
        <v>30060</v>
      </c>
      <c r="N13" s="19">
        <v>34580</v>
      </c>
      <c r="O13" s="19">
        <v>31560</v>
      </c>
      <c r="P13" s="19">
        <v>37450</v>
      </c>
      <c r="Q13" s="19">
        <v>37050</v>
      </c>
      <c r="R13" s="19">
        <v>27850</v>
      </c>
      <c r="S13" s="19">
        <v>51280</v>
      </c>
      <c r="T13" s="19">
        <v>36940</v>
      </c>
      <c r="U13" s="19">
        <v>27606</v>
      </c>
      <c r="V13" s="19">
        <v>24620</v>
      </c>
      <c r="W13" s="19">
        <v>71656</v>
      </c>
      <c r="X13" s="19">
        <v>30808</v>
      </c>
      <c r="Y13" s="19">
        <v>31200</v>
      </c>
      <c r="Z13" s="19">
        <v>41550</v>
      </c>
      <c r="AA13" s="19">
        <v>42980</v>
      </c>
      <c r="AB13" s="19">
        <v>48820</v>
      </c>
      <c r="AC13" s="19">
        <f t="shared" si="1"/>
        <v>873300</v>
      </c>
      <c r="AD13" s="19">
        <f t="shared" si="2"/>
        <v>0</v>
      </c>
      <c r="AE13" s="88"/>
      <c r="AF13" s="88"/>
      <c r="AG13" s="88"/>
      <c r="AH13" s="99"/>
      <c r="AI13" s="99"/>
    </row>
    <row r="14" s="4" customFormat="1" customHeight="1" spans="1:35">
      <c r="A14" s="17" t="s">
        <v>32</v>
      </c>
      <c r="B14" s="18" t="s">
        <v>28</v>
      </c>
      <c r="C14" s="18">
        <v>10</v>
      </c>
      <c r="D14" s="19">
        <v>834680</v>
      </c>
      <c r="E14" s="19">
        <v>797870</v>
      </c>
      <c r="F14" s="20">
        <f t="shared" si="0"/>
        <v>0.0461353353303169</v>
      </c>
      <c r="G14" s="24">
        <v>76537</v>
      </c>
      <c r="H14" s="24">
        <v>34838</v>
      </c>
      <c r="I14" s="24">
        <v>40399</v>
      </c>
      <c r="J14" s="24">
        <v>32093</v>
      </c>
      <c r="K14" s="24">
        <v>31550</v>
      </c>
      <c r="L14" s="24">
        <v>42257</v>
      </c>
      <c r="M14" s="24">
        <v>28780</v>
      </c>
      <c r="N14" s="24">
        <v>33051</v>
      </c>
      <c r="O14" s="24">
        <v>30164</v>
      </c>
      <c r="P14" s="24">
        <v>35290</v>
      </c>
      <c r="Q14" s="24">
        <v>35012</v>
      </c>
      <c r="R14" s="24">
        <v>26318</v>
      </c>
      <c r="S14" s="24">
        <v>49612</v>
      </c>
      <c r="T14" s="24">
        <v>34506</v>
      </c>
      <c r="U14" s="24">
        <v>26385</v>
      </c>
      <c r="V14" s="24">
        <v>23531</v>
      </c>
      <c r="W14" s="24">
        <v>68487</v>
      </c>
      <c r="X14" s="24">
        <v>29450</v>
      </c>
      <c r="Y14" s="24">
        <v>29520</v>
      </c>
      <c r="Z14" s="24">
        <v>39560</v>
      </c>
      <c r="AA14" s="24">
        <v>40680</v>
      </c>
      <c r="AB14" s="24">
        <v>46660</v>
      </c>
      <c r="AC14" s="19">
        <f t="shared" si="1"/>
        <v>834680</v>
      </c>
      <c r="AD14" s="19">
        <f t="shared" si="2"/>
        <v>0</v>
      </c>
      <c r="AE14" s="88"/>
      <c r="AF14" s="88"/>
      <c r="AG14" s="88"/>
      <c r="AH14" s="99"/>
      <c r="AI14" s="99"/>
    </row>
    <row r="15" s="4" customFormat="1" customHeight="1" spans="1:35">
      <c r="A15" s="17" t="s">
        <v>33</v>
      </c>
      <c r="B15" s="18" t="s">
        <v>28</v>
      </c>
      <c r="C15" s="18">
        <v>11</v>
      </c>
      <c r="D15" s="19">
        <f>D14-D16</f>
        <v>303410</v>
      </c>
      <c r="E15" s="19">
        <v>289404</v>
      </c>
      <c r="F15" s="20">
        <f t="shared" si="0"/>
        <v>0.0483960138767952</v>
      </c>
      <c r="G15" s="19">
        <f t="shared" ref="G15:AB15" si="3">G14-G16</f>
        <v>27787</v>
      </c>
      <c r="H15" s="19">
        <f t="shared" si="3"/>
        <v>12668</v>
      </c>
      <c r="I15" s="19">
        <f t="shared" si="3"/>
        <v>14679</v>
      </c>
      <c r="J15" s="19">
        <f t="shared" si="3"/>
        <v>11668</v>
      </c>
      <c r="K15" s="19">
        <f t="shared" si="3"/>
        <v>11410</v>
      </c>
      <c r="L15" s="19">
        <f t="shared" si="3"/>
        <v>15401</v>
      </c>
      <c r="M15" s="19">
        <f t="shared" si="3"/>
        <v>10460</v>
      </c>
      <c r="N15" s="19">
        <f t="shared" si="3"/>
        <v>12021</v>
      </c>
      <c r="O15" s="19">
        <f t="shared" si="3"/>
        <v>11005</v>
      </c>
      <c r="P15" s="19">
        <f t="shared" si="3"/>
        <v>12810</v>
      </c>
      <c r="Q15" s="19">
        <f t="shared" si="3"/>
        <v>12727</v>
      </c>
      <c r="R15" s="19">
        <f t="shared" si="3"/>
        <v>9568</v>
      </c>
      <c r="S15" s="19">
        <f t="shared" si="3"/>
        <v>18024</v>
      </c>
      <c r="T15" s="19">
        <f t="shared" si="3"/>
        <v>12553</v>
      </c>
      <c r="U15" s="19">
        <f t="shared" si="3"/>
        <v>9595</v>
      </c>
      <c r="V15" s="19">
        <f t="shared" si="3"/>
        <v>8554</v>
      </c>
      <c r="W15" s="19">
        <f t="shared" si="3"/>
        <v>24895</v>
      </c>
      <c r="X15" s="19">
        <f t="shared" si="3"/>
        <v>10705</v>
      </c>
      <c r="Y15" s="19">
        <f t="shared" si="3"/>
        <v>10731</v>
      </c>
      <c r="Z15" s="19">
        <f t="shared" si="3"/>
        <v>14392</v>
      </c>
      <c r="AA15" s="19">
        <f t="shared" si="3"/>
        <v>14787</v>
      </c>
      <c r="AB15" s="19">
        <f t="shared" si="3"/>
        <v>16970</v>
      </c>
      <c r="AC15" s="19">
        <f t="shared" si="1"/>
        <v>303410</v>
      </c>
      <c r="AD15" s="19">
        <f t="shared" si="2"/>
        <v>0</v>
      </c>
      <c r="AE15" s="88"/>
      <c r="AF15" s="88"/>
      <c r="AG15" s="88"/>
      <c r="AH15" s="99"/>
      <c r="AI15" s="99"/>
    </row>
    <row r="16" s="4" customFormat="1" customHeight="1" spans="1:35">
      <c r="A16" s="17" t="s">
        <v>34</v>
      </c>
      <c r="B16" s="18" t="s">
        <v>28</v>
      </c>
      <c r="C16" s="18">
        <v>12</v>
      </c>
      <c r="D16" s="19">
        <v>531270</v>
      </c>
      <c r="E16" s="19">
        <v>508466</v>
      </c>
      <c r="F16" s="20">
        <f t="shared" si="0"/>
        <v>0.0448486231134433</v>
      </c>
      <c r="G16" s="24">
        <v>48750</v>
      </c>
      <c r="H16" s="24">
        <v>22170</v>
      </c>
      <c r="I16" s="24">
        <v>25720</v>
      </c>
      <c r="J16" s="24">
        <v>20425</v>
      </c>
      <c r="K16" s="24">
        <v>20140</v>
      </c>
      <c r="L16" s="24">
        <v>26856</v>
      </c>
      <c r="M16" s="24">
        <v>18320</v>
      </c>
      <c r="N16" s="24">
        <v>21030</v>
      </c>
      <c r="O16" s="24">
        <v>19159</v>
      </c>
      <c r="P16" s="24">
        <v>22480</v>
      </c>
      <c r="Q16" s="24">
        <v>22285</v>
      </c>
      <c r="R16" s="24">
        <v>16750</v>
      </c>
      <c r="S16" s="24">
        <v>31588</v>
      </c>
      <c r="T16" s="24">
        <v>21953</v>
      </c>
      <c r="U16" s="24">
        <v>16790</v>
      </c>
      <c r="V16" s="24">
        <v>14977</v>
      </c>
      <c r="W16" s="24">
        <v>43592</v>
      </c>
      <c r="X16" s="24">
        <v>18745</v>
      </c>
      <c r="Y16" s="24">
        <v>18789</v>
      </c>
      <c r="Z16" s="24">
        <v>25168</v>
      </c>
      <c r="AA16" s="24">
        <v>25893</v>
      </c>
      <c r="AB16" s="24">
        <v>29690</v>
      </c>
      <c r="AC16" s="19">
        <f t="shared" si="1"/>
        <v>531270</v>
      </c>
      <c r="AD16" s="19">
        <f t="shared" si="2"/>
        <v>0</v>
      </c>
      <c r="AE16" s="88"/>
      <c r="AF16" s="88"/>
      <c r="AG16" s="88"/>
      <c r="AH16" s="99"/>
      <c r="AI16" s="99"/>
    </row>
    <row r="17" s="5" customFormat="1" customHeight="1" spans="1:36">
      <c r="A17" s="25" t="s">
        <v>35</v>
      </c>
      <c r="B17" s="26" t="s">
        <v>20</v>
      </c>
      <c r="C17" s="27" t="s">
        <v>20</v>
      </c>
      <c r="D17" s="27"/>
      <c r="E17" s="27"/>
      <c r="F17" s="28" t="s">
        <v>20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2" t="s">
        <v>20</v>
      </c>
      <c r="AE17" s="89"/>
      <c r="AF17" s="89"/>
      <c r="AG17" s="89"/>
      <c r="AH17" s="89"/>
      <c r="AI17" s="89"/>
      <c r="AJ17" s="89"/>
    </row>
    <row r="18" s="5" customFormat="1" customHeight="1" spans="1:35">
      <c r="A18" s="30" t="s">
        <v>21</v>
      </c>
      <c r="B18" s="31" t="s">
        <v>22</v>
      </c>
      <c r="C18" s="31">
        <v>13</v>
      </c>
      <c r="D18" s="32">
        <v>22723</v>
      </c>
      <c r="E18" s="32">
        <v>21299</v>
      </c>
      <c r="F18" s="28">
        <f t="shared" ref="F18:F24" si="4">D18/E18-1</f>
        <v>0.0668575989483073</v>
      </c>
      <c r="G18" s="29">
        <v>1440</v>
      </c>
      <c r="H18" s="29">
        <v>308</v>
      </c>
      <c r="I18" s="29">
        <v>1450</v>
      </c>
      <c r="J18" s="29">
        <v>340</v>
      </c>
      <c r="K18" s="29">
        <v>510</v>
      </c>
      <c r="L18" s="29">
        <v>1510</v>
      </c>
      <c r="M18" s="29">
        <v>240</v>
      </c>
      <c r="N18" s="29">
        <v>530</v>
      </c>
      <c r="O18" s="29">
        <v>1512</v>
      </c>
      <c r="P18" s="29">
        <v>480</v>
      </c>
      <c r="Q18" s="29">
        <v>2010</v>
      </c>
      <c r="R18" s="29">
        <v>1360</v>
      </c>
      <c r="S18" s="29">
        <v>3607</v>
      </c>
      <c r="T18" s="29">
        <v>1006</v>
      </c>
      <c r="U18" s="29">
        <v>1180</v>
      </c>
      <c r="V18" s="29">
        <v>890</v>
      </c>
      <c r="W18" s="29">
        <v>460</v>
      </c>
      <c r="X18" s="29">
        <v>710</v>
      </c>
      <c r="Y18" s="29">
        <v>1420</v>
      </c>
      <c r="Z18" s="29">
        <v>330</v>
      </c>
      <c r="AA18" s="29">
        <v>610</v>
      </c>
      <c r="AB18" s="29">
        <v>820</v>
      </c>
      <c r="AC18" s="32">
        <f t="shared" ref="AC18:AC24" si="5">SUM(G18:AB18)</f>
        <v>22723</v>
      </c>
      <c r="AD18" s="32">
        <f t="shared" ref="AD18:AD24" si="6">AC18-D18</f>
        <v>0</v>
      </c>
      <c r="AE18" s="89"/>
      <c r="AF18" s="89"/>
      <c r="AG18" s="89"/>
      <c r="AH18" s="100"/>
      <c r="AI18" s="100"/>
    </row>
    <row r="19" s="5" customFormat="1" customHeight="1" spans="1:35">
      <c r="A19" s="30" t="s">
        <v>24</v>
      </c>
      <c r="B19" s="31" t="s">
        <v>22</v>
      </c>
      <c r="C19" s="31">
        <v>14</v>
      </c>
      <c r="D19" s="32">
        <v>750</v>
      </c>
      <c r="E19" s="32">
        <v>697</v>
      </c>
      <c r="F19" s="28">
        <f t="shared" si="4"/>
        <v>0.0760401721664274</v>
      </c>
      <c r="G19" s="29">
        <v>9</v>
      </c>
      <c r="H19" s="29">
        <v>11</v>
      </c>
      <c r="I19" s="29">
        <v>94</v>
      </c>
      <c r="J19" s="29">
        <v>0</v>
      </c>
      <c r="K19" s="29">
        <v>16</v>
      </c>
      <c r="L19" s="29">
        <v>20</v>
      </c>
      <c r="M19" s="29">
        <v>15</v>
      </c>
      <c r="N19" s="29">
        <v>15</v>
      </c>
      <c r="O19" s="29">
        <v>53</v>
      </c>
      <c r="P19" s="29">
        <v>25</v>
      </c>
      <c r="Q19" s="29">
        <v>57</v>
      </c>
      <c r="R19" s="29">
        <v>35</v>
      </c>
      <c r="S19" s="29">
        <v>76</v>
      </c>
      <c r="T19" s="29">
        <v>50</v>
      </c>
      <c r="U19" s="29">
        <v>70</v>
      </c>
      <c r="V19" s="29">
        <v>59</v>
      </c>
      <c r="W19" s="29">
        <v>30</v>
      </c>
      <c r="X19" s="29">
        <v>19</v>
      </c>
      <c r="Y19" s="29">
        <v>35</v>
      </c>
      <c r="Z19" s="29">
        <v>15</v>
      </c>
      <c r="AA19" s="29">
        <v>13</v>
      </c>
      <c r="AB19" s="29">
        <v>33</v>
      </c>
      <c r="AC19" s="32">
        <f t="shared" si="5"/>
        <v>750</v>
      </c>
      <c r="AD19" s="32">
        <f t="shared" si="6"/>
        <v>0</v>
      </c>
      <c r="AE19" s="89"/>
      <c r="AF19" s="89"/>
      <c r="AG19" s="89"/>
      <c r="AH19" s="100"/>
      <c r="AI19" s="100"/>
    </row>
    <row r="20" s="5" customFormat="1" customHeight="1" spans="1:35">
      <c r="A20" s="30" t="s">
        <v>27</v>
      </c>
      <c r="B20" s="31" t="s">
        <v>28</v>
      </c>
      <c r="C20" s="31">
        <v>15</v>
      </c>
      <c r="D20" s="32">
        <v>548</v>
      </c>
      <c r="E20" s="32">
        <v>531</v>
      </c>
      <c r="F20" s="28">
        <f t="shared" si="4"/>
        <v>0.0320150659133709</v>
      </c>
      <c r="G20" s="29">
        <v>0</v>
      </c>
      <c r="H20" s="29">
        <v>0</v>
      </c>
      <c r="I20" s="29">
        <v>0</v>
      </c>
      <c r="J20" s="29">
        <v>37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32</v>
      </c>
      <c r="Q20" s="29">
        <v>28</v>
      </c>
      <c r="R20" s="29">
        <v>29</v>
      </c>
      <c r="S20" s="29">
        <v>48</v>
      </c>
      <c r="T20" s="29">
        <v>33</v>
      </c>
      <c r="U20" s="29">
        <v>48</v>
      </c>
      <c r="V20" s="29">
        <v>61</v>
      </c>
      <c r="W20" s="29">
        <v>35</v>
      </c>
      <c r="X20" s="29">
        <v>38</v>
      </c>
      <c r="Y20" s="29">
        <v>64</v>
      </c>
      <c r="Z20" s="29">
        <v>12</v>
      </c>
      <c r="AA20" s="29">
        <v>14</v>
      </c>
      <c r="AB20" s="29">
        <v>69</v>
      </c>
      <c r="AC20" s="32">
        <f t="shared" si="5"/>
        <v>548</v>
      </c>
      <c r="AD20" s="32">
        <f t="shared" si="6"/>
        <v>0</v>
      </c>
      <c r="AE20" s="89"/>
      <c r="AF20" s="89"/>
      <c r="AG20" s="89"/>
      <c r="AH20" s="100"/>
      <c r="AI20" s="100"/>
    </row>
    <row r="21" s="5" customFormat="1" customHeight="1" spans="1:35">
      <c r="A21" s="33" t="s">
        <v>29</v>
      </c>
      <c r="B21" s="31" t="s">
        <v>28</v>
      </c>
      <c r="C21" s="31">
        <v>16</v>
      </c>
      <c r="D21" s="32">
        <v>548</v>
      </c>
      <c r="E21" s="32">
        <v>531</v>
      </c>
      <c r="F21" s="28">
        <f t="shared" si="4"/>
        <v>0.0320150659133709</v>
      </c>
      <c r="G21" s="32">
        <v>0</v>
      </c>
      <c r="H21" s="32">
        <v>0</v>
      </c>
      <c r="I21" s="32">
        <v>0</v>
      </c>
      <c r="J21" s="32">
        <v>37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32</v>
      </c>
      <c r="Q21" s="32">
        <v>28</v>
      </c>
      <c r="R21" s="32">
        <v>29</v>
      </c>
      <c r="S21" s="32">
        <v>48</v>
      </c>
      <c r="T21" s="32">
        <v>33</v>
      </c>
      <c r="U21" s="32">
        <v>48</v>
      </c>
      <c r="V21" s="32">
        <v>61</v>
      </c>
      <c r="W21" s="32">
        <v>35</v>
      </c>
      <c r="X21" s="32">
        <v>38</v>
      </c>
      <c r="Y21" s="32">
        <v>64</v>
      </c>
      <c r="Z21" s="32">
        <v>12</v>
      </c>
      <c r="AA21" s="32">
        <v>14</v>
      </c>
      <c r="AB21" s="32">
        <v>69</v>
      </c>
      <c r="AC21" s="32">
        <f t="shared" si="5"/>
        <v>548</v>
      </c>
      <c r="AD21" s="32">
        <f t="shared" si="6"/>
        <v>0</v>
      </c>
      <c r="AE21" s="89"/>
      <c r="AF21" s="89"/>
      <c r="AG21" s="89"/>
      <c r="AH21" s="100"/>
      <c r="AI21" s="100"/>
    </row>
    <row r="22" s="5" customFormat="1" customHeight="1" spans="1:35">
      <c r="A22" s="33" t="s">
        <v>30</v>
      </c>
      <c r="B22" s="31" t="s">
        <v>28</v>
      </c>
      <c r="C22" s="31">
        <v>17</v>
      </c>
      <c r="D22" s="32"/>
      <c r="E22" s="32"/>
      <c r="F22" s="28" t="e">
        <f t="shared" si="4"/>
        <v>#DIV/0!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 t="shared" si="5"/>
        <v>0</v>
      </c>
      <c r="AD22" s="32">
        <f t="shared" si="6"/>
        <v>0</v>
      </c>
      <c r="AE22" s="89"/>
      <c r="AF22" s="89"/>
      <c r="AG22" s="89"/>
      <c r="AH22" s="100"/>
      <c r="AI22" s="100"/>
    </row>
    <row r="23" s="5" customFormat="1" customHeight="1" spans="1:35">
      <c r="A23" s="30" t="s">
        <v>31</v>
      </c>
      <c r="B23" s="31" t="s">
        <v>28</v>
      </c>
      <c r="C23" s="31">
        <v>18</v>
      </c>
      <c r="D23" s="32">
        <v>415016</v>
      </c>
      <c r="E23" s="32">
        <v>386440</v>
      </c>
      <c r="F23" s="28">
        <f t="shared" si="4"/>
        <v>0.0739467963978884</v>
      </c>
      <c r="G23" s="29">
        <v>37070</v>
      </c>
      <c r="H23" s="29">
        <v>17320</v>
      </c>
      <c r="I23" s="29">
        <v>20085</v>
      </c>
      <c r="J23" s="29">
        <v>15960</v>
      </c>
      <c r="K23" s="29">
        <v>15685</v>
      </c>
      <c r="L23" s="29">
        <v>20910</v>
      </c>
      <c r="M23" s="29">
        <v>14285</v>
      </c>
      <c r="N23" s="29">
        <v>16430</v>
      </c>
      <c r="O23" s="29">
        <v>14998</v>
      </c>
      <c r="P23" s="29">
        <v>17793</v>
      </c>
      <c r="Q23" s="29">
        <v>17610</v>
      </c>
      <c r="R23" s="29">
        <v>13235</v>
      </c>
      <c r="S23" s="29">
        <v>24370</v>
      </c>
      <c r="T23" s="29">
        <v>17555</v>
      </c>
      <c r="U23" s="29">
        <v>13119</v>
      </c>
      <c r="V23" s="29">
        <v>11700</v>
      </c>
      <c r="W23" s="29">
        <v>34055</v>
      </c>
      <c r="X23" s="29">
        <v>14640</v>
      </c>
      <c r="Y23" s="29">
        <v>14825</v>
      </c>
      <c r="Z23" s="29">
        <v>19746</v>
      </c>
      <c r="AA23" s="29">
        <v>20425</v>
      </c>
      <c r="AB23" s="29">
        <v>23200</v>
      </c>
      <c r="AC23" s="32">
        <f t="shared" si="5"/>
        <v>415016</v>
      </c>
      <c r="AD23" s="32">
        <f t="shared" si="6"/>
        <v>0</v>
      </c>
      <c r="AE23" s="89"/>
      <c r="AF23" s="89"/>
      <c r="AG23" s="89"/>
      <c r="AH23" s="100"/>
      <c r="AI23" s="100"/>
    </row>
    <row r="24" s="5" customFormat="1" customHeight="1" spans="1:35">
      <c r="A24" s="30" t="s">
        <v>32</v>
      </c>
      <c r="B24" s="31" t="s">
        <v>28</v>
      </c>
      <c r="C24" s="31">
        <v>19</v>
      </c>
      <c r="D24" s="32">
        <v>395675</v>
      </c>
      <c r="E24" s="32">
        <v>370654</v>
      </c>
      <c r="F24" s="28">
        <f t="shared" si="4"/>
        <v>0.0675050046674257</v>
      </c>
      <c r="G24" s="29">
        <v>36283</v>
      </c>
      <c r="H24" s="29">
        <v>16515</v>
      </c>
      <c r="I24" s="29">
        <v>19150</v>
      </c>
      <c r="J24" s="29">
        <v>15210</v>
      </c>
      <c r="K24" s="29">
        <v>14956</v>
      </c>
      <c r="L24" s="29">
        <v>20030</v>
      </c>
      <c r="M24" s="29">
        <v>13645</v>
      </c>
      <c r="N24" s="29">
        <v>15668</v>
      </c>
      <c r="O24" s="29">
        <v>14299</v>
      </c>
      <c r="P24" s="29">
        <v>16729</v>
      </c>
      <c r="Q24" s="29">
        <v>16597</v>
      </c>
      <c r="R24" s="29">
        <v>12476</v>
      </c>
      <c r="S24" s="29">
        <v>23518</v>
      </c>
      <c r="T24" s="29">
        <v>16357</v>
      </c>
      <c r="U24" s="29">
        <v>12508</v>
      </c>
      <c r="V24" s="29">
        <v>11155</v>
      </c>
      <c r="W24" s="29">
        <v>32466</v>
      </c>
      <c r="X24" s="29">
        <v>13961</v>
      </c>
      <c r="Y24" s="29">
        <v>13994</v>
      </c>
      <c r="Z24" s="29">
        <v>18755</v>
      </c>
      <c r="AA24" s="29">
        <v>19284</v>
      </c>
      <c r="AB24" s="29">
        <v>22119</v>
      </c>
      <c r="AC24" s="32">
        <f t="shared" si="5"/>
        <v>395675</v>
      </c>
      <c r="AD24" s="32">
        <f t="shared" si="6"/>
        <v>0</v>
      </c>
      <c r="AE24" s="89"/>
      <c r="AF24" s="89"/>
      <c r="AG24" s="89"/>
      <c r="AH24" s="100"/>
      <c r="AI24" s="100"/>
    </row>
    <row r="25" s="6" customFormat="1" customHeight="1" spans="1:36">
      <c r="A25" s="34" t="s">
        <v>36</v>
      </c>
      <c r="B25" s="35" t="s">
        <v>20</v>
      </c>
      <c r="C25" s="35" t="s">
        <v>20</v>
      </c>
      <c r="D25" s="35"/>
      <c r="E25" s="35"/>
      <c r="F25" s="36" t="s">
        <v>20</v>
      </c>
      <c r="G25" s="37">
        <v>102.77</v>
      </c>
      <c r="H25" s="37">
        <v>46.74</v>
      </c>
      <c r="I25" s="37">
        <v>54.22</v>
      </c>
      <c r="J25" s="37">
        <v>43.06</v>
      </c>
      <c r="K25" s="37">
        <v>42.46</v>
      </c>
      <c r="L25" s="37">
        <v>56.62</v>
      </c>
      <c r="M25" s="37">
        <v>38.62</v>
      </c>
      <c r="N25" s="37">
        <v>44.33</v>
      </c>
      <c r="O25" s="37">
        <v>40.39</v>
      </c>
      <c r="P25" s="37">
        <v>47.39</v>
      </c>
      <c r="Q25" s="37">
        <v>46.98</v>
      </c>
      <c r="R25" s="37">
        <v>35.31</v>
      </c>
      <c r="S25" s="37">
        <v>66.59</v>
      </c>
      <c r="T25" s="37">
        <v>46.28</v>
      </c>
      <c r="U25" s="37">
        <v>35.4</v>
      </c>
      <c r="V25" s="37">
        <v>31.57</v>
      </c>
      <c r="W25" s="37">
        <v>91.9</v>
      </c>
      <c r="X25" s="37">
        <v>39.52</v>
      </c>
      <c r="Y25" s="37">
        <v>39.61</v>
      </c>
      <c r="Z25" s="37">
        <v>53.06</v>
      </c>
      <c r="AA25" s="37">
        <v>54.59</v>
      </c>
      <c r="AB25" s="37">
        <v>62.59</v>
      </c>
      <c r="AC25" s="35" t="s">
        <v>20</v>
      </c>
      <c r="AD25" s="35" t="s">
        <v>20</v>
      </c>
      <c r="AE25" s="90"/>
      <c r="AF25" s="90"/>
      <c r="AG25" s="90"/>
      <c r="AH25" s="90"/>
      <c r="AI25" s="90"/>
      <c r="AJ25" s="90"/>
    </row>
    <row r="26" s="6" customFormat="1" customHeight="1" spans="1:37">
      <c r="A26" s="38" t="s">
        <v>37</v>
      </c>
      <c r="B26" s="35" t="s">
        <v>38</v>
      </c>
      <c r="C26" s="35">
        <v>20</v>
      </c>
      <c r="D26" s="39">
        <v>2206</v>
      </c>
      <c r="E26" s="39">
        <v>2182</v>
      </c>
      <c r="F26" s="39">
        <f t="shared" ref="F26:F35" si="7">D26/E26-1</f>
        <v>0.0109990834097158</v>
      </c>
      <c r="G26" s="37">
        <v>139.7</v>
      </c>
      <c r="H26" s="37">
        <v>29.9</v>
      </c>
      <c r="I26" s="37">
        <v>140.9</v>
      </c>
      <c r="J26" s="37">
        <v>33</v>
      </c>
      <c r="K26" s="37">
        <v>49.6</v>
      </c>
      <c r="L26" s="37">
        <v>146.8</v>
      </c>
      <c r="M26" s="37">
        <v>23.3</v>
      </c>
      <c r="N26" s="37">
        <v>51.5</v>
      </c>
      <c r="O26" s="37">
        <v>146.8</v>
      </c>
      <c r="P26" s="37">
        <v>46.6</v>
      </c>
      <c r="Q26" s="37">
        <v>194.9</v>
      </c>
      <c r="R26" s="37">
        <v>132.1</v>
      </c>
      <c r="S26" s="37">
        <v>349.9</v>
      </c>
      <c r="T26" s="37">
        <v>97.7</v>
      </c>
      <c r="U26" s="37">
        <v>114.6</v>
      </c>
      <c r="V26" s="37">
        <v>86.5</v>
      </c>
      <c r="W26" s="37">
        <v>44.7</v>
      </c>
      <c r="X26" s="37">
        <v>68.9</v>
      </c>
      <c r="Y26" s="37">
        <v>137.8</v>
      </c>
      <c r="Z26" s="37">
        <v>32.1</v>
      </c>
      <c r="AA26" s="37">
        <v>59.2</v>
      </c>
      <c r="AB26" s="37">
        <v>79.5</v>
      </c>
      <c r="AC26" s="39">
        <f t="shared" ref="AC26:AC35" si="8">SUM(G26:AB26)</f>
        <v>2206</v>
      </c>
      <c r="AD26" s="39">
        <f t="shared" ref="AD26:AD35" si="9">AC26-D26</f>
        <v>0</v>
      </c>
      <c r="AE26" s="91"/>
      <c r="AF26" s="91"/>
      <c r="AG26" s="91"/>
      <c r="AH26" s="101"/>
      <c r="AI26" s="101"/>
      <c r="AJ26" s="101"/>
      <c r="AK26" s="101"/>
    </row>
    <row r="27" s="6" customFormat="1" customHeight="1" spans="1:37">
      <c r="A27" s="38" t="s">
        <v>39</v>
      </c>
      <c r="B27" s="35" t="s">
        <v>38</v>
      </c>
      <c r="C27" s="35">
        <v>21</v>
      </c>
      <c r="D27" s="39">
        <v>123</v>
      </c>
      <c r="E27" s="39">
        <v>114</v>
      </c>
      <c r="F27" s="39">
        <f t="shared" si="7"/>
        <v>0.0789473684210527</v>
      </c>
      <c r="G27" s="39">
        <v>1.38</v>
      </c>
      <c r="H27" s="39">
        <v>1.81</v>
      </c>
      <c r="I27" s="39">
        <v>15.26</v>
      </c>
      <c r="J27" s="39">
        <v>0</v>
      </c>
      <c r="K27" s="39">
        <v>2.6</v>
      </c>
      <c r="L27" s="39">
        <v>3.28</v>
      </c>
      <c r="M27" s="39">
        <v>2.44</v>
      </c>
      <c r="N27" s="39">
        <v>2.45</v>
      </c>
      <c r="O27" s="39">
        <v>8.78</v>
      </c>
      <c r="P27" s="39">
        <v>4.12</v>
      </c>
      <c r="Q27" s="39">
        <v>9.38</v>
      </c>
      <c r="R27" s="39">
        <v>5.77</v>
      </c>
      <c r="S27" s="39">
        <v>12.55</v>
      </c>
      <c r="T27" s="39">
        <v>8.23</v>
      </c>
      <c r="U27" s="39">
        <v>11.46</v>
      </c>
      <c r="V27" s="39">
        <v>9.68</v>
      </c>
      <c r="W27" s="39">
        <v>4.94</v>
      </c>
      <c r="X27" s="39">
        <v>3.16</v>
      </c>
      <c r="Y27" s="39">
        <v>5.77</v>
      </c>
      <c r="Z27" s="39">
        <v>2.47</v>
      </c>
      <c r="AA27" s="39">
        <v>2.07</v>
      </c>
      <c r="AB27" s="39">
        <v>5.4</v>
      </c>
      <c r="AC27" s="39">
        <f t="shared" si="8"/>
        <v>123</v>
      </c>
      <c r="AD27" s="39">
        <f t="shared" si="9"/>
        <v>0</v>
      </c>
      <c r="AE27" s="91"/>
      <c r="AF27" s="91"/>
      <c r="AG27" s="91"/>
      <c r="AH27" s="101"/>
      <c r="AI27" s="101"/>
      <c r="AJ27" s="101"/>
      <c r="AK27" s="101"/>
    </row>
    <row r="28" s="6" customFormat="1" customHeight="1" spans="1:37">
      <c r="A28" s="38" t="s">
        <v>40</v>
      </c>
      <c r="B28" s="35" t="s">
        <v>38</v>
      </c>
      <c r="C28" s="35">
        <v>22</v>
      </c>
      <c r="D28" s="39">
        <v>10.5</v>
      </c>
      <c r="E28" s="39">
        <v>10.3</v>
      </c>
      <c r="F28" s="39">
        <f t="shared" si="7"/>
        <v>0.0194174757281553</v>
      </c>
      <c r="G28" s="39">
        <v>0</v>
      </c>
      <c r="H28" s="39">
        <v>0</v>
      </c>
      <c r="I28" s="39">
        <v>0</v>
      </c>
      <c r="J28" s="39">
        <v>0.71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0.61</v>
      </c>
      <c r="Q28" s="39">
        <v>0.54</v>
      </c>
      <c r="R28" s="39">
        <v>0.55</v>
      </c>
      <c r="S28" s="39">
        <v>0.92</v>
      </c>
      <c r="T28" s="39">
        <v>0.62</v>
      </c>
      <c r="U28" s="39">
        <v>0.92</v>
      </c>
      <c r="V28" s="39">
        <v>1.18</v>
      </c>
      <c r="W28" s="39">
        <v>0.67</v>
      </c>
      <c r="X28" s="39">
        <v>0.73</v>
      </c>
      <c r="Y28" s="39">
        <v>1.23</v>
      </c>
      <c r="Z28" s="39">
        <v>0.23</v>
      </c>
      <c r="AA28" s="39">
        <v>0.27</v>
      </c>
      <c r="AB28" s="39">
        <v>1.32</v>
      </c>
      <c r="AC28" s="39">
        <f t="shared" si="8"/>
        <v>10.5</v>
      </c>
      <c r="AD28" s="39">
        <f t="shared" si="9"/>
        <v>0</v>
      </c>
      <c r="AE28" s="91"/>
      <c r="AF28" s="91"/>
      <c r="AG28" s="91"/>
      <c r="AH28" s="101"/>
      <c r="AI28" s="101"/>
      <c r="AJ28" s="101"/>
      <c r="AK28" s="101"/>
    </row>
    <row r="29" s="6" customFormat="1" customHeight="1" spans="1:37">
      <c r="A29" s="40" t="s">
        <v>41</v>
      </c>
      <c r="B29" s="35" t="s">
        <v>38</v>
      </c>
      <c r="C29" s="35">
        <v>23</v>
      </c>
      <c r="D29" s="39">
        <v>10.5</v>
      </c>
      <c r="E29" s="39">
        <v>10.3</v>
      </c>
      <c r="F29" s="39">
        <f t="shared" si="7"/>
        <v>0.0194174757281553</v>
      </c>
      <c r="G29" s="39">
        <v>0</v>
      </c>
      <c r="H29" s="39">
        <v>0</v>
      </c>
      <c r="I29" s="39">
        <v>0</v>
      </c>
      <c r="J29" s="39">
        <v>0.71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0.61</v>
      </c>
      <c r="Q29" s="39">
        <v>0.54</v>
      </c>
      <c r="R29" s="39">
        <v>0.55</v>
      </c>
      <c r="S29" s="39">
        <v>0.92</v>
      </c>
      <c r="T29" s="39">
        <v>0.62</v>
      </c>
      <c r="U29" s="39">
        <v>0.92</v>
      </c>
      <c r="V29" s="39">
        <v>1.18</v>
      </c>
      <c r="W29" s="39">
        <v>0.67</v>
      </c>
      <c r="X29" s="39">
        <v>0.73</v>
      </c>
      <c r="Y29" s="39">
        <v>1.23</v>
      </c>
      <c r="Z29" s="39">
        <v>0.23</v>
      </c>
      <c r="AA29" s="39">
        <v>0.27</v>
      </c>
      <c r="AB29" s="39">
        <v>1.32</v>
      </c>
      <c r="AC29" s="39">
        <f t="shared" si="8"/>
        <v>10.5</v>
      </c>
      <c r="AD29" s="39">
        <f t="shared" si="9"/>
        <v>0</v>
      </c>
      <c r="AE29" s="91"/>
      <c r="AF29" s="91"/>
      <c r="AG29" s="91"/>
      <c r="AH29" s="101"/>
      <c r="AI29" s="101"/>
      <c r="AJ29" s="101"/>
      <c r="AK29" s="101"/>
    </row>
    <row r="30" s="6" customFormat="1" customHeight="1" spans="1:37">
      <c r="A30" s="40" t="s">
        <v>42</v>
      </c>
      <c r="B30" s="35" t="s">
        <v>38</v>
      </c>
      <c r="C30" s="35">
        <v>24</v>
      </c>
      <c r="D30" s="39"/>
      <c r="E30" s="39"/>
      <c r="F30" s="39" t="e">
        <f t="shared" si="7"/>
        <v>#DIV/0!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f t="shared" si="8"/>
        <v>0</v>
      </c>
      <c r="AD30" s="39">
        <f t="shared" si="9"/>
        <v>0</v>
      </c>
      <c r="AE30" s="91"/>
      <c r="AF30" s="91"/>
      <c r="AG30" s="91"/>
      <c r="AH30" s="101"/>
      <c r="AI30" s="101"/>
      <c r="AJ30" s="101"/>
      <c r="AK30" s="101"/>
    </row>
    <row r="31" s="6" customFormat="1" customHeight="1" spans="1:37">
      <c r="A31" s="38" t="s">
        <v>43</v>
      </c>
      <c r="B31" s="35" t="s">
        <v>38</v>
      </c>
      <c r="C31" s="35">
        <v>25</v>
      </c>
      <c r="D31" s="39">
        <v>587</v>
      </c>
      <c r="E31" s="39">
        <v>466</v>
      </c>
      <c r="F31" s="39">
        <f t="shared" si="7"/>
        <v>0.259656652360515</v>
      </c>
      <c r="G31" s="39">
        <v>52.55</v>
      </c>
      <c r="H31" s="39">
        <v>24.3</v>
      </c>
      <c r="I31" s="39">
        <v>28.4</v>
      </c>
      <c r="J31" s="39">
        <v>22.51</v>
      </c>
      <c r="K31" s="39">
        <v>22.01</v>
      </c>
      <c r="L31" s="39">
        <v>29.48</v>
      </c>
      <c r="M31" s="39">
        <v>20.5</v>
      </c>
      <c r="N31" s="39">
        <v>23.34</v>
      </c>
      <c r="O31" s="39">
        <v>21.11</v>
      </c>
      <c r="P31" s="39">
        <v>25.35</v>
      </c>
      <c r="Q31" s="39">
        <v>24.81</v>
      </c>
      <c r="R31" s="39">
        <v>18.32</v>
      </c>
      <c r="S31" s="39">
        <v>34.37</v>
      </c>
      <c r="T31" s="39">
        <v>24.63</v>
      </c>
      <c r="U31" s="39">
        <v>18.71</v>
      </c>
      <c r="V31" s="39">
        <v>16.55</v>
      </c>
      <c r="W31" s="39">
        <v>48.07</v>
      </c>
      <c r="X31" s="39">
        <v>20.9</v>
      </c>
      <c r="Y31" s="39">
        <v>21.27</v>
      </c>
      <c r="Z31" s="39">
        <v>27.73</v>
      </c>
      <c r="AA31" s="39">
        <v>29.19</v>
      </c>
      <c r="AB31" s="39">
        <v>32.9</v>
      </c>
      <c r="AC31" s="39">
        <f t="shared" si="8"/>
        <v>587</v>
      </c>
      <c r="AD31" s="39">
        <f t="shared" si="9"/>
        <v>0</v>
      </c>
      <c r="AE31" s="91"/>
      <c r="AF31" s="91"/>
      <c r="AG31" s="91"/>
      <c r="AH31" s="101"/>
      <c r="AI31" s="101"/>
      <c r="AJ31" s="101"/>
      <c r="AK31" s="101"/>
    </row>
    <row r="32" s="6" customFormat="1" customHeight="1" spans="1:37">
      <c r="A32" s="38" t="s">
        <v>44</v>
      </c>
      <c r="B32" s="35" t="s">
        <v>38</v>
      </c>
      <c r="C32" s="35">
        <v>26</v>
      </c>
      <c r="D32" s="39">
        <v>557</v>
      </c>
      <c r="E32" s="39">
        <v>446</v>
      </c>
      <c r="F32" s="39">
        <f t="shared" si="7"/>
        <v>0.248878923766816</v>
      </c>
      <c r="G32" s="39">
        <v>51.07</v>
      </c>
      <c r="H32" s="39">
        <v>23.25</v>
      </c>
      <c r="I32" s="39">
        <v>26.96</v>
      </c>
      <c r="J32" s="39">
        <v>21.41</v>
      </c>
      <c r="K32" s="39">
        <v>21.05</v>
      </c>
      <c r="L32" s="39">
        <v>28.2</v>
      </c>
      <c r="M32" s="39">
        <v>19.21</v>
      </c>
      <c r="N32" s="39">
        <v>22.06</v>
      </c>
      <c r="O32" s="39">
        <v>20.13</v>
      </c>
      <c r="P32" s="39">
        <v>23.55</v>
      </c>
      <c r="Q32" s="39">
        <v>23.36</v>
      </c>
      <c r="R32" s="39">
        <v>17.56</v>
      </c>
      <c r="S32" s="39">
        <v>33.11</v>
      </c>
      <c r="T32" s="39">
        <v>23.03</v>
      </c>
      <c r="U32" s="39">
        <v>17.61</v>
      </c>
      <c r="V32" s="39">
        <v>15.7</v>
      </c>
      <c r="W32" s="39">
        <v>45.7</v>
      </c>
      <c r="X32" s="39">
        <v>19.65</v>
      </c>
      <c r="Y32" s="39">
        <v>19.7</v>
      </c>
      <c r="Z32" s="39">
        <v>26.4</v>
      </c>
      <c r="AA32" s="39">
        <v>27.15</v>
      </c>
      <c r="AB32" s="39">
        <v>31.14</v>
      </c>
      <c r="AC32" s="39">
        <f t="shared" si="8"/>
        <v>557</v>
      </c>
      <c r="AD32" s="39">
        <f t="shared" si="9"/>
        <v>0</v>
      </c>
      <c r="AE32" s="91"/>
      <c r="AF32" s="91"/>
      <c r="AG32" s="91"/>
      <c r="AH32" s="101"/>
      <c r="AI32" s="101"/>
      <c r="AJ32" s="101"/>
      <c r="AK32" s="101"/>
    </row>
    <row r="33" s="6" customFormat="1" customHeight="1" spans="1:37">
      <c r="A33" s="41" t="s">
        <v>45</v>
      </c>
      <c r="B33" s="35" t="s">
        <v>38</v>
      </c>
      <c r="C33" s="35">
        <v>27</v>
      </c>
      <c r="D33" s="39">
        <v>1339</v>
      </c>
      <c r="E33" s="39">
        <v>1296</v>
      </c>
      <c r="F33" s="39">
        <f t="shared" si="7"/>
        <v>0.033179012345679</v>
      </c>
      <c r="G33" s="39">
        <v>119.57</v>
      </c>
      <c r="H33" s="39">
        <v>55.89</v>
      </c>
      <c r="I33" s="39">
        <v>64.81</v>
      </c>
      <c r="J33" s="39">
        <v>51.48</v>
      </c>
      <c r="K33" s="39">
        <v>50.61</v>
      </c>
      <c r="L33" s="39">
        <v>67.47</v>
      </c>
      <c r="M33" s="39">
        <v>46.09</v>
      </c>
      <c r="N33" s="39">
        <v>53.02</v>
      </c>
      <c r="O33" s="39">
        <v>48.39</v>
      </c>
      <c r="P33" s="39">
        <v>57.42</v>
      </c>
      <c r="Q33" s="39">
        <v>56.81</v>
      </c>
      <c r="R33" s="39">
        <v>42.7</v>
      </c>
      <c r="S33" s="39">
        <v>78.63</v>
      </c>
      <c r="T33" s="39">
        <v>56.64</v>
      </c>
      <c r="U33" s="39">
        <v>42.33</v>
      </c>
      <c r="V33" s="39">
        <v>37.75</v>
      </c>
      <c r="W33" s="39">
        <v>109.87</v>
      </c>
      <c r="X33" s="39">
        <v>47.24</v>
      </c>
      <c r="Y33" s="39">
        <v>47.84</v>
      </c>
      <c r="Z33" s="39">
        <v>63.71</v>
      </c>
      <c r="AA33" s="39">
        <v>65.9</v>
      </c>
      <c r="AB33" s="39">
        <v>74.83</v>
      </c>
      <c r="AC33" s="39">
        <f t="shared" si="8"/>
        <v>1339</v>
      </c>
      <c r="AD33" s="39">
        <f t="shared" si="9"/>
        <v>0</v>
      </c>
      <c r="AE33" s="91"/>
      <c r="AF33" s="91"/>
      <c r="AG33" s="91"/>
      <c r="AH33" s="101"/>
      <c r="AI33" s="101"/>
      <c r="AJ33" s="101"/>
      <c r="AK33" s="101"/>
    </row>
    <row r="34" s="6" customFormat="1" customHeight="1" spans="1:37">
      <c r="A34" s="41" t="s">
        <v>46</v>
      </c>
      <c r="B34" s="35" t="s">
        <v>38</v>
      </c>
      <c r="C34" s="35">
        <v>28</v>
      </c>
      <c r="D34" s="39">
        <v>1120</v>
      </c>
      <c r="E34" s="39">
        <v>1046</v>
      </c>
      <c r="F34" s="39">
        <f t="shared" si="7"/>
        <v>0.0707456978967496</v>
      </c>
      <c r="G34" s="39">
        <v>103.77</v>
      </c>
      <c r="H34" s="39">
        <v>46.24</v>
      </c>
      <c r="I34" s="39">
        <v>54.02</v>
      </c>
      <c r="J34" s="39">
        <v>43.06</v>
      </c>
      <c r="K34" s="39">
        <v>42.26</v>
      </c>
      <c r="L34" s="39">
        <v>56.12</v>
      </c>
      <c r="M34" s="39">
        <v>38.72</v>
      </c>
      <c r="N34" s="39">
        <v>44.03</v>
      </c>
      <c r="O34" s="39">
        <v>40.09</v>
      </c>
      <c r="P34" s="39">
        <v>47.19</v>
      </c>
      <c r="Q34" s="39">
        <v>46.58</v>
      </c>
      <c r="R34" s="39">
        <v>35.51</v>
      </c>
      <c r="S34" s="39">
        <v>67.39</v>
      </c>
      <c r="T34" s="39">
        <v>46.68</v>
      </c>
      <c r="U34" s="39">
        <v>36.1</v>
      </c>
      <c r="V34" s="39">
        <v>31.17</v>
      </c>
      <c r="W34" s="39">
        <v>92.21</v>
      </c>
      <c r="X34" s="39">
        <v>39.32</v>
      </c>
      <c r="Y34" s="39">
        <v>39.5</v>
      </c>
      <c r="Z34" s="39">
        <v>53.36</v>
      </c>
      <c r="AA34" s="39">
        <v>54.29</v>
      </c>
      <c r="AB34" s="39">
        <v>62.39</v>
      </c>
      <c r="AC34" s="39">
        <f t="shared" si="8"/>
        <v>1120</v>
      </c>
      <c r="AD34" s="39">
        <f t="shared" si="9"/>
        <v>0</v>
      </c>
      <c r="AE34" s="91"/>
      <c r="AF34" s="91"/>
      <c r="AG34" s="91"/>
      <c r="AH34" s="101"/>
      <c r="AI34" s="101"/>
      <c r="AJ34" s="101"/>
      <c r="AK34" s="101"/>
    </row>
    <row r="35" s="6" customFormat="1" customHeight="1" spans="1:37">
      <c r="A35" s="42" t="s">
        <v>47</v>
      </c>
      <c r="B35" s="43" t="s">
        <v>38</v>
      </c>
      <c r="C35" s="43">
        <v>29</v>
      </c>
      <c r="D35" s="44">
        <v>190</v>
      </c>
      <c r="E35" s="44">
        <v>174</v>
      </c>
      <c r="F35" s="39">
        <f t="shared" si="7"/>
        <v>0.0919540229885059</v>
      </c>
      <c r="G35" s="44">
        <v>0</v>
      </c>
      <c r="H35" s="44">
        <v>0</v>
      </c>
      <c r="I35" s="44">
        <v>190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39">
        <f t="shared" si="8"/>
        <v>190</v>
      </c>
      <c r="AD35" s="39">
        <f t="shared" si="9"/>
        <v>0</v>
      </c>
      <c r="AE35" s="91"/>
      <c r="AF35" s="91"/>
      <c r="AG35" s="91"/>
      <c r="AH35" s="101"/>
      <c r="AI35" s="101"/>
      <c r="AJ35" s="101"/>
      <c r="AK35" s="101"/>
    </row>
    <row r="36" s="1" customFormat="1" customHeight="1" spans="6:30">
      <c r="F36" s="7" t="s">
        <v>78</v>
      </c>
      <c r="G36" s="45" t="s">
        <v>79</v>
      </c>
      <c r="H36" s="46" t="s">
        <v>80</v>
      </c>
      <c r="I36" s="46" t="s">
        <v>81</v>
      </c>
      <c r="J36" s="46" t="s">
        <v>82</v>
      </c>
      <c r="K36" s="46" t="s">
        <v>83</v>
      </c>
      <c r="L36" s="46" t="s">
        <v>84</v>
      </c>
      <c r="M36" s="46" t="s">
        <v>85</v>
      </c>
      <c r="N36" s="46" t="s">
        <v>86</v>
      </c>
      <c r="O36" s="46" t="s">
        <v>87</v>
      </c>
      <c r="P36" s="46" t="s">
        <v>88</v>
      </c>
      <c r="Q36" s="46" t="s">
        <v>89</v>
      </c>
      <c r="R36" s="46" t="s">
        <v>90</v>
      </c>
      <c r="S36" s="46" t="s">
        <v>91</v>
      </c>
      <c r="T36" s="46" t="s">
        <v>92</v>
      </c>
      <c r="U36" s="46" t="s">
        <v>93</v>
      </c>
      <c r="V36" s="46" t="s">
        <v>94</v>
      </c>
      <c r="W36" s="78" t="s">
        <v>95</v>
      </c>
      <c r="X36" s="78" t="s">
        <v>96</v>
      </c>
      <c r="Y36" s="78" t="s">
        <v>97</v>
      </c>
      <c r="Z36" s="78" t="s">
        <v>98</v>
      </c>
      <c r="AA36" s="78" t="s">
        <v>99</v>
      </c>
      <c r="AB36" s="92" t="s">
        <v>100</v>
      </c>
      <c r="AC36" s="10"/>
      <c r="AD36" s="10"/>
    </row>
    <row r="37" s="1" customFormat="1" customHeight="1" spans="6:30">
      <c r="F37" s="7" t="s">
        <v>101</v>
      </c>
      <c r="G37" s="45" t="s">
        <v>102</v>
      </c>
      <c r="H37" s="46" t="s">
        <v>103</v>
      </c>
      <c r="I37" s="46" t="s">
        <v>104</v>
      </c>
      <c r="J37" s="46" t="s">
        <v>105</v>
      </c>
      <c r="K37" s="46" t="s">
        <v>106</v>
      </c>
      <c r="L37" s="46" t="s">
        <v>107</v>
      </c>
      <c r="M37" s="46" t="s">
        <v>108</v>
      </c>
      <c r="N37" s="46" t="s">
        <v>109</v>
      </c>
      <c r="O37" s="46" t="s">
        <v>110</v>
      </c>
      <c r="P37" s="46" t="s">
        <v>111</v>
      </c>
      <c r="Q37" s="46" t="s">
        <v>112</v>
      </c>
      <c r="R37" s="46" t="s">
        <v>113</v>
      </c>
      <c r="S37" s="46" t="s">
        <v>114</v>
      </c>
      <c r="T37" s="46" t="s">
        <v>115</v>
      </c>
      <c r="U37" s="46" t="s">
        <v>116</v>
      </c>
      <c r="V37" s="46" t="s">
        <v>117</v>
      </c>
      <c r="W37" s="78" t="s">
        <v>118</v>
      </c>
      <c r="X37" s="78" t="s">
        <v>119</v>
      </c>
      <c r="Y37" s="78" t="s">
        <v>97</v>
      </c>
      <c r="Z37" s="78" t="s">
        <v>120</v>
      </c>
      <c r="AA37" s="78" t="s">
        <v>121</v>
      </c>
      <c r="AB37" s="92" t="s">
        <v>122</v>
      </c>
      <c r="AC37" s="10"/>
      <c r="AD37" s="10"/>
    </row>
    <row r="38" s="7" customFormat="1" customHeight="1" spans="1:30">
      <c r="A38" s="47" t="s">
        <v>123</v>
      </c>
      <c r="B38" s="47"/>
      <c r="C38" s="48"/>
      <c r="D38" s="48"/>
      <c r="E38" s="48"/>
      <c r="F38" s="48"/>
      <c r="G38" s="49" t="s">
        <v>124</v>
      </c>
      <c r="H38" s="49"/>
      <c r="I38" s="49"/>
      <c r="T38" s="79"/>
      <c r="U38" s="80" t="s">
        <v>125</v>
      </c>
      <c r="V38" s="80"/>
      <c r="W38" s="80"/>
      <c r="X38" s="79"/>
      <c r="Y38" s="79"/>
      <c r="Z38" s="79"/>
      <c r="AA38" s="79"/>
      <c r="AB38" s="79"/>
      <c r="AC38" s="79"/>
      <c r="AD38" s="79"/>
    </row>
    <row r="39" s="1" customFormat="1" customHeight="1"/>
    <row r="40" s="7" customFormat="1" customHeight="1" spans="1:9">
      <c r="A40" s="50" t="s">
        <v>126</v>
      </c>
      <c r="B40" s="50"/>
      <c r="C40" s="50"/>
      <c r="D40" s="50"/>
      <c r="E40" s="50"/>
      <c r="F40" s="50"/>
      <c r="G40" s="50"/>
      <c r="H40" s="50"/>
      <c r="I40" s="50"/>
    </row>
    <row r="41" s="1" customFormat="1" customHeight="1" spans="1:33">
      <c r="A41" s="51" t="s">
        <v>127</v>
      </c>
      <c r="B41" s="51" t="s">
        <v>128</v>
      </c>
      <c r="C41" s="51"/>
      <c r="D41" s="51" t="s">
        <v>129</v>
      </c>
      <c r="E41" s="51" t="s">
        <v>130</v>
      </c>
      <c r="F41" s="51"/>
      <c r="G41" s="11" t="s">
        <v>131</v>
      </c>
      <c r="H41" s="11" t="s">
        <v>132</v>
      </c>
      <c r="I41" s="11" t="s">
        <v>133</v>
      </c>
      <c r="J41" s="11" t="s">
        <v>134</v>
      </c>
      <c r="K41" s="11" t="s">
        <v>135</v>
      </c>
      <c r="L41" s="11" t="s">
        <v>136</v>
      </c>
      <c r="M41" s="11" t="s">
        <v>137</v>
      </c>
      <c r="N41" s="11" t="s">
        <v>138</v>
      </c>
      <c r="O41" s="11" t="s">
        <v>139</v>
      </c>
      <c r="P41" s="13" t="s">
        <v>140</v>
      </c>
      <c r="Q41" s="13" t="s">
        <v>141</v>
      </c>
      <c r="R41" s="13" t="s">
        <v>142</v>
      </c>
      <c r="S41" s="13" t="s">
        <v>143</v>
      </c>
      <c r="T41" s="13" t="s">
        <v>144</v>
      </c>
      <c r="U41" s="13" t="s">
        <v>145</v>
      </c>
      <c r="V41" s="13" t="s">
        <v>146</v>
      </c>
      <c r="W41" s="13" t="s">
        <v>147</v>
      </c>
      <c r="X41" s="13" t="s">
        <v>148</v>
      </c>
      <c r="Y41" s="13" t="s">
        <v>149</v>
      </c>
      <c r="Z41" s="13" t="s">
        <v>150</v>
      </c>
      <c r="AA41" s="13" t="s">
        <v>151</v>
      </c>
      <c r="AB41" s="67" t="s">
        <v>152</v>
      </c>
      <c r="AC41" s="93"/>
      <c r="AD41" s="93"/>
      <c r="AE41" s="93"/>
      <c r="AF41" s="93"/>
      <c r="AG41" s="93"/>
    </row>
    <row r="42" s="1" customFormat="1" customHeight="1" spans="1:33">
      <c r="A42" s="52" t="s">
        <v>153</v>
      </c>
      <c r="B42" s="53" t="s">
        <v>154</v>
      </c>
      <c r="C42" s="53"/>
      <c r="D42" s="54">
        <f t="shared" ref="D42:AB42" si="10">D26*1000/0.75/D18</f>
        <v>129.443001951033</v>
      </c>
      <c r="E42" s="55" t="s">
        <v>155</v>
      </c>
      <c r="F42" s="55"/>
      <c r="G42" s="54">
        <f t="shared" si="10"/>
        <v>129.351851851852</v>
      </c>
      <c r="H42" s="54">
        <f t="shared" si="10"/>
        <v>129.437229437229</v>
      </c>
      <c r="I42" s="54">
        <f t="shared" si="10"/>
        <v>129.563218390805</v>
      </c>
      <c r="J42" s="54">
        <f t="shared" si="10"/>
        <v>129.411764705882</v>
      </c>
      <c r="K42" s="54">
        <f t="shared" si="10"/>
        <v>129.673202614379</v>
      </c>
      <c r="L42" s="54">
        <f t="shared" si="10"/>
        <v>129.62472406181</v>
      </c>
      <c r="M42" s="54">
        <f t="shared" si="10"/>
        <v>129.444444444444</v>
      </c>
      <c r="N42" s="54">
        <f t="shared" si="10"/>
        <v>129.559748427673</v>
      </c>
      <c r="O42" s="54">
        <f t="shared" si="10"/>
        <v>129.453262786596</v>
      </c>
      <c r="P42" s="54">
        <f t="shared" si="10"/>
        <v>129.444444444444</v>
      </c>
      <c r="Q42" s="54">
        <f t="shared" si="10"/>
        <v>129.286898839138</v>
      </c>
      <c r="R42" s="54">
        <f t="shared" si="10"/>
        <v>129.509803921569</v>
      </c>
      <c r="S42" s="54">
        <f t="shared" si="10"/>
        <v>129.341096017004</v>
      </c>
      <c r="T42" s="54">
        <f t="shared" si="10"/>
        <v>129.489728296885</v>
      </c>
      <c r="U42" s="54">
        <f t="shared" si="10"/>
        <v>129.491525423729</v>
      </c>
      <c r="V42" s="54">
        <f t="shared" si="10"/>
        <v>129.588014981273</v>
      </c>
      <c r="W42" s="54">
        <f t="shared" si="10"/>
        <v>129.565217391304</v>
      </c>
      <c r="X42" s="54">
        <f t="shared" si="10"/>
        <v>129.389671361502</v>
      </c>
      <c r="Y42" s="54">
        <f t="shared" si="10"/>
        <v>129.389671361502</v>
      </c>
      <c r="Z42" s="54">
        <f t="shared" si="10"/>
        <v>129.69696969697</v>
      </c>
      <c r="AA42" s="54">
        <f t="shared" si="10"/>
        <v>129.398907103825</v>
      </c>
      <c r="AB42" s="54">
        <f t="shared" si="10"/>
        <v>129.268292682927</v>
      </c>
      <c r="AC42" s="94"/>
      <c r="AD42" s="94"/>
      <c r="AE42" s="94"/>
      <c r="AF42" s="94"/>
      <c r="AG42" s="94"/>
    </row>
    <row r="43" s="1" customFormat="1" customHeight="1" spans="1:33">
      <c r="A43" s="56" t="s">
        <v>156</v>
      </c>
      <c r="B43" s="57" t="s">
        <v>157</v>
      </c>
      <c r="C43" s="57"/>
      <c r="D43" s="58">
        <f t="shared" ref="D43:AB43" si="11">D27*1000/0.42/D19</f>
        <v>390.47619047619</v>
      </c>
      <c r="E43" s="59" t="s">
        <v>158</v>
      </c>
      <c r="F43" s="59"/>
      <c r="G43" s="58">
        <f t="shared" si="11"/>
        <v>365.079365079365</v>
      </c>
      <c r="H43" s="58">
        <f t="shared" si="11"/>
        <v>391.774891774892</v>
      </c>
      <c r="I43" s="58">
        <f t="shared" si="11"/>
        <v>386.524822695035</v>
      </c>
      <c r="J43" s="58" t="e">
        <f t="shared" si="11"/>
        <v>#DIV/0!</v>
      </c>
      <c r="K43" s="58">
        <f t="shared" si="11"/>
        <v>386.904761904762</v>
      </c>
      <c r="L43" s="58">
        <f t="shared" si="11"/>
        <v>390.47619047619</v>
      </c>
      <c r="M43" s="58">
        <f t="shared" si="11"/>
        <v>387.301587301587</v>
      </c>
      <c r="N43" s="58">
        <f t="shared" si="11"/>
        <v>388.888888888889</v>
      </c>
      <c r="O43" s="58">
        <f t="shared" si="11"/>
        <v>394.429469901168</v>
      </c>
      <c r="P43" s="58">
        <f t="shared" si="11"/>
        <v>392.380952380952</v>
      </c>
      <c r="Q43" s="58">
        <f t="shared" si="11"/>
        <v>391.812865497076</v>
      </c>
      <c r="R43" s="58">
        <f t="shared" si="11"/>
        <v>392.517006802721</v>
      </c>
      <c r="S43" s="58">
        <f t="shared" si="11"/>
        <v>393.170426065163</v>
      </c>
      <c r="T43" s="58">
        <f t="shared" si="11"/>
        <v>391.904761904762</v>
      </c>
      <c r="U43" s="58">
        <f t="shared" si="11"/>
        <v>389.795918367347</v>
      </c>
      <c r="V43" s="58">
        <f t="shared" si="11"/>
        <v>390.637610976594</v>
      </c>
      <c r="W43" s="58">
        <f t="shared" si="11"/>
        <v>392.063492063492</v>
      </c>
      <c r="X43" s="58">
        <f t="shared" si="11"/>
        <v>395.989974937343</v>
      </c>
      <c r="Y43" s="58">
        <f t="shared" si="11"/>
        <v>392.517006802721</v>
      </c>
      <c r="Z43" s="58">
        <f t="shared" si="11"/>
        <v>392.063492063492</v>
      </c>
      <c r="AA43" s="58">
        <f t="shared" si="11"/>
        <v>379.120879120879</v>
      </c>
      <c r="AB43" s="58">
        <f t="shared" si="11"/>
        <v>389.61038961039</v>
      </c>
      <c r="AC43" s="95"/>
      <c r="AD43" s="95"/>
      <c r="AE43" s="95"/>
      <c r="AF43" s="95"/>
      <c r="AG43" s="95"/>
    </row>
    <row r="44" s="1" customFormat="1" customHeight="1" spans="1:33">
      <c r="A44" s="56" t="s">
        <v>159</v>
      </c>
      <c r="B44" s="57" t="s">
        <v>160</v>
      </c>
      <c r="C44" s="57"/>
      <c r="D44" s="58">
        <f t="shared" ref="D44:AB44" si="12">D28*1000/0.5/D20</f>
        <v>38.3211678832117</v>
      </c>
      <c r="E44" s="59" t="s">
        <v>161</v>
      </c>
      <c r="F44" s="59"/>
      <c r="G44" s="58" t="e">
        <f t="shared" si="12"/>
        <v>#DIV/0!</v>
      </c>
      <c r="H44" s="58" t="e">
        <f t="shared" si="12"/>
        <v>#DIV/0!</v>
      </c>
      <c r="I44" s="58" t="e">
        <f t="shared" si="12"/>
        <v>#DIV/0!</v>
      </c>
      <c r="J44" s="58">
        <f t="shared" si="12"/>
        <v>38.3783783783784</v>
      </c>
      <c r="K44" s="58" t="e">
        <f t="shared" si="12"/>
        <v>#DIV/0!</v>
      </c>
      <c r="L44" s="58" t="e">
        <f t="shared" si="12"/>
        <v>#DIV/0!</v>
      </c>
      <c r="M44" s="58" t="e">
        <f t="shared" si="12"/>
        <v>#DIV/0!</v>
      </c>
      <c r="N44" s="58" t="e">
        <f t="shared" si="12"/>
        <v>#DIV/0!</v>
      </c>
      <c r="O44" s="58" t="e">
        <f t="shared" si="12"/>
        <v>#DIV/0!</v>
      </c>
      <c r="P44" s="58">
        <f t="shared" si="12"/>
        <v>38.125</v>
      </c>
      <c r="Q44" s="58">
        <f t="shared" si="12"/>
        <v>38.5714285714286</v>
      </c>
      <c r="R44" s="58">
        <f t="shared" si="12"/>
        <v>37.9310344827586</v>
      </c>
      <c r="S44" s="58">
        <f t="shared" si="12"/>
        <v>38.3333333333333</v>
      </c>
      <c r="T44" s="58">
        <f t="shared" si="12"/>
        <v>37.5757575757576</v>
      </c>
      <c r="U44" s="58">
        <f t="shared" si="12"/>
        <v>38.3333333333333</v>
      </c>
      <c r="V44" s="58">
        <f t="shared" si="12"/>
        <v>38.6885245901639</v>
      </c>
      <c r="W44" s="58">
        <f t="shared" si="12"/>
        <v>38.2857142857143</v>
      </c>
      <c r="X44" s="58">
        <f t="shared" si="12"/>
        <v>38.4210526315789</v>
      </c>
      <c r="Y44" s="58">
        <f t="shared" si="12"/>
        <v>38.4375</v>
      </c>
      <c r="Z44" s="58">
        <f t="shared" si="12"/>
        <v>38.3333333333333</v>
      </c>
      <c r="AA44" s="58">
        <f t="shared" si="12"/>
        <v>38.5714285714286</v>
      </c>
      <c r="AB44" s="58">
        <f t="shared" si="12"/>
        <v>38.2608695652174</v>
      </c>
      <c r="AC44" s="95"/>
      <c r="AD44" s="95"/>
      <c r="AE44" s="95"/>
      <c r="AF44" s="95"/>
      <c r="AG44" s="95"/>
    </row>
    <row r="45" s="1" customFormat="1" customHeight="1" spans="1:33">
      <c r="A45" s="56" t="s">
        <v>162</v>
      </c>
      <c r="B45" s="57" t="s">
        <v>163</v>
      </c>
      <c r="C45" s="57"/>
      <c r="D45" s="58">
        <f t="shared" ref="D45:AB45" si="13">D31*1000/0.77/D23</f>
        <v>1.8368874027451</v>
      </c>
      <c r="E45" s="59" t="s">
        <v>164</v>
      </c>
      <c r="F45" s="59"/>
      <c r="G45" s="58">
        <f t="shared" si="13"/>
        <v>1.84102382645679</v>
      </c>
      <c r="H45" s="58">
        <f t="shared" si="13"/>
        <v>1.82208092138808</v>
      </c>
      <c r="I45" s="58">
        <f t="shared" si="13"/>
        <v>1.83635135091446</v>
      </c>
      <c r="J45" s="58">
        <f t="shared" si="13"/>
        <v>1.8316896136445</v>
      </c>
      <c r="K45" s="58">
        <f t="shared" si="13"/>
        <v>1.82240456387731</v>
      </c>
      <c r="L45" s="58">
        <f t="shared" si="13"/>
        <v>1.83097629295621</v>
      </c>
      <c r="M45" s="58">
        <f t="shared" si="13"/>
        <v>1.86372955011387</v>
      </c>
      <c r="N45" s="58">
        <f t="shared" si="13"/>
        <v>1.8448988625495</v>
      </c>
      <c r="O45" s="58">
        <f t="shared" si="13"/>
        <v>1.8279493542862</v>
      </c>
      <c r="P45" s="58">
        <f t="shared" si="13"/>
        <v>1.85028257865891</v>
      </c>
      <c r="Q45" s="58">
        <f t="shared" si="13"/>
        <v>1.82968649748888</v>
      </c>
      <c r="R45" s="58">
        <f t="shared" si="13"/>
        <v>1.79767342593183</v>
      </c>
      <c r="S45" s="58">
        <f t="shared" si="13"/>
        <v>1.83161114634237</v>
      </c>
      <c r="T45" s="58">
        <f t="shared" si="13"/>
        <v>1.82210270504204</v>
      </c>
      <c r="U45" s="58">
        <f t="shared" si="13"/>
        <v>1.85217633193851</v>
      </c>
      <c r="V45" s="58">
        <f t="shared" si="13"/>
        <v>1.83705183705184</v>
      </c>
      <c r="W45" s="58">
        <f t="shared" si="13"/>
        <v>1.83316903328649</v>
      </c>
      <c r="X45" s="58">
        <f t="shared" si="13"/>
        <v>1.85402029664325</v>
      </c>
      <c r="Y45" s="58">
        <f t="shared" si="13"/>
        <v>1.86329690545542</v>
      </c>
      <c r="Z45" s="58">
        <f t="shared" si="13"/>
        <v>1.82381176000137</v>
      </c>
      <c r="AA45" s="58">
        <f t="shared" si="13"/>
        <v>1.85601424279515</v>
      </c>
      <c r="AB45" s="58">
        <f t="shared" si="13"/>
        <v>1.84169278996865</v>
      </c>
      <c r="AC45" s="95"/>
      <c r="AD45" s="95"/>
      <c r="AE45" s="95"/>
      <c r="AF45" s="95"/>
      <c r="AG45" s="95"/>
    </row>
    <row r="46" s="1" customFormat="1" customHeight="1" spans="1:33">
      <c r="A46" s="56" t="s">
        <v>165</v>
      </c>
      <c r="B46" s="57" t="s">
        <v>166</v>
      </c>
      <c r="C46" s="57"/>
      <c r="D46" s="58">
        <f t="shared" ref="D46:AB46" si="14">D34/D16*1000</f>
        <v>2.10815592824741</v>
      </c>
      <c r="E46" s="59" t="s">
        <v>167</v>
      </c>
      <c r="F46" s="59"/>
      <c r="G46" s="58">
        <f>G34/G16*1000</f>
        <v>2.12861538461538</v>
      </c>
      <c r="H46" s="58">
        <f t="shared" si="14"/>
        <v>2.08570139828597</v>
      </c>
      <c r="I46" s="58">
        <f t="shared" si="14"/>
        <v>2.10031104199067</v>
      </c>
      <c r="J46" s="58">
        <f t="shared" si="14"/>
        <v>2.10820073439413</v>
      </c>
      <c r="K46" s="58">
        <f t="shared" si="14"/>
        <v>2.09831181727905</v>
      </c>
      <c r="L46" s="58">
        <f t="shared" si="14"/>
        <v>2.08966338993149</v>
      </c>
      <c r="M46" s="58">
        <f t="shared" si="14"/>
        <v>2.11353711790393</v>
      </c>
      <c r="N46" s="58">
        <f t="shared" si="14"/>
        <v>2.09367570137898</v>
      </c>
      <c r="O46" s="58">
        <f t="shared" si="14"/>
        <v>2.09248916958088</v>
      </c>
      <c r="P46" s="58">
        <f t="shared" si="14"/>
        <v>2.09919928825623</v>
      </c>
      <c r="Q46" s="58">
        <f t="shared" si="14"/>
        <v>2.09019519856406</v>
      </c>
      <c r="R46" s="58">
        <f t="shared" si="14"/>
        <v>2.12</v>
      </c>
      <c r="S46" s="58">
        <f t="shared" si="14"/>
        <v>2.13340509054071</v>
      </c>
      <c r="T46" s="58">
        <f t="shared" si="14"/>
        <v>2.12636086184121</v>
      </c>
      <c r="U46" s="58">
        <f t="shared" si="14"/>
        <v>2.1500893388922</v>
      </c>
      <c r="V46" s="58">
        <f t="shared" si="14"/>
        <v>2.08119115977833</v>
      </c>
      <c r="W46" s="58">
        <f t="shared" si="14"/>
        <v>2.11529638465774</v>
      </c>
      <c r="X46" s="58">
        <f t="shared" si="14"/>
        <v>2.09762603360896</v>
      </c>
      <c r="Y46" s="58">
        <f t="shared" si="14"/>
        <v>2.10229389536431</v>
      </c>
      <c r="Z46" s="58">
        <f t="shared" si="14"/>
        <v>2.12015257469803</v>
      </c>
      <c r="AA46" s="58">
        <f t="shared" si="14"/>
        <v>2.09670567334801</v>
      </c>
      <c r="AB46" s="58">
        <f t="shared" si="14"/>
        <v>2.1013809363422</v>
      </c>
      <c r="AC46" s="95"/>
      <c r="AD46" s="95"/>
      <c r="AE46" s="95"/>
      <c r="AF46" s="95"/>
      <c r="AG46" s="95"/>
    </row>
    <row r="47" s="1" customFormat="1" customHeight="1" spans="1:33">
      <c r="A47" s="60" t="s">
        <v>168</v>
      </c>
      <c r="B47" s="61" t="s">
        <v>169</v>
      </c>
      <c r="C47" s="62"/>
      <c r="D47" s="63"/>
      <c r="E47" s="64">
        <f t="shared" ref="E47:E51" si="15">0</f>
        <v>0</v>
      </c>
      <c r="F47" s="65"/>
      <c r="G47" s="66">
        <f t="shared" ref="G47:AB47" si="16">G7-G8-G9</f>
        <v>0</v>
      </c>
      <c r="H47" s="66">
        <f t="shared" si="16"/>
        <v>0</v>
      </c>
      <c r="I47" s="66">
        <f t="shared" si="16"/>
        <v>0</v>
      </c>
      <c r="J47" s="66">
        <f t="shared" si="16"/>
        <v>0</v>
      </c>
      <c r="K47" s="66">
        <f t="shared" si="16"/>
        <v>0</v>
      </c>
      <c r="L47" s="66">
        <f t="shared" si="16"/>
        <v>0</v>
      </c>
      <c r="M47" s="66">
        <f t="shared" si="16"/>
        <v>0</v>
      </c>
      <c r="N47" s="66">
        <f t="shared" si="16"/>
        <v>0</v>
      </c>
      <c r="O47" s="66">
        <f t="shared" si="16"/>
        <v>0</v>
      </c>
      <c r="P47" s="66">
        <f t="shared" si="16"/>
        <v>0</v>
      </c>
      <c r="Q47" s="66">
        <f t="shared" si="16"/>
        <v>0</v>
      </c>
      <c r="R47" s="66">
        <f t="shared" si="16"/>
        <v>0</v>
      </c>
      <c r="S47" s="66">
        <f t="shared" si="16"/>
        <v>0</v>
      </c>
      <c r="T47" s="66">
        <f t="shared" si="16"/>
        <v>0</v>
      </c>
      <c r="U47" s="66">
        <f t="shared" si="16"/>
        <v>0</v>
      </c>
      <c r="V47" s="66">
        <f t="shared" si="16"/>
        <v>0</v>
      </c>
      <c r="W47" s="66">
        <f t="shared" si="16"/>
        <v>0</v>
      </c>
      <c r="X47" s="66">
        <f t="shared" si="16"/>
        <v>0</v>
      </c>
      <c r="Y47" s="66">
        <f t="shared" si="16"/>
        <v>0</v>
      </c>
      <c r="Z47" s="66">
        <f t="shared" si="16"/>
        <v>0</v>
      </c>
      <c r="AA47" s="66">
        <f t="shared" si="16"/>
        <v>0</v>
      </c>
      <c r="AB47" s="66">
        <f t="shared" si="16"/>
        <v>0</v>
      </c>
      <c r="AC47" s="96"/>
      <c r="AD47" s="96"/>
      <c r="AE47" s="96"/>
      <c r="AF47" s="96"/>
      <c r="AG47" s="96"/>
    </row>
    <row r="48" s="1" customFormat="1" customHeight="1" spans="1:33">
      <c r="A48" s="60" t="s">
        <v>170</v>
      </c>
      <c r="B48" s="67" t="s">
        <v>171</v>
      </c>
      <c r="C48" s="67"/>
      <c r="D48" s="60"/>
      <c r="E48" s="68">
        <f t="shared" si="15"/>
        <v>0</v>
      </c>
      <c r="F48" s="69"/>
      <c r="G48" s="66">
        <f t="shared" ref="G48:AB48" si="17">G10-G11-G12</f>
        <v>0</v>
      </c>
      <c r="H48" s="66">
        <f t="shared" si="17"/>
        <v>0</v>
      </c>
      <c r="I48" s="66">
        <f t="shared" si="17"/>
        <v>0</v>
      </c>
      <c r="J48" s="66">
        <f t="shared" si="17"/>
        <v>0</v>
      </c>
      <c r="K48" s="66">
        <f t="shared" si="17"/>
        <v>0</v>
      </c>
      <c r="L48" s="66">
        <f t="shared" si="17"/>
        <v>0</v>
      </c>
      <c r="M48" s="66">
        <f t="shared" si="17"/>
        <v>0</v>
      </c>
      <c r="N48" s="66">
        <f t="shared" si="17"/>
        <v>0</v>
      </c>
      <c r="O48" s="66">
        <f t="shared" si="17"/>
        <v>0</v>
      </c>
      <c r="P48" s="66">
        <f t="shared" si="17"/>
        <v>0</v>
      </c>
      <c r="Q48" s="66">
        <f t="shared" si="17"/>
        <v>0</v>
      </c>
      <c r="R48" s="66">
        <f t="shared" si="17"/>
        <v>0</v>
      </c>
      <c r="S48" s="66">
        <f t="shared" si="17"/>
        <v>0</v>
      </c>
      <c r="T48" s="66">
        <f t="shared" si="17"/>
        <v>0</v>
      </c>
      <c r="U48" s="66">
        <f t="shared" si="17"/>
        <v>0</v>
      </c>
      <c r="V48" s="66">
        <f t="shared" si="17"/>
        <v>0</v>
      </c>
      <c r="W48" s="66">
        <f t="shared" si="17"/>
        <v>0</v>
      </c>
      <c r="X48" s="66">
        <f t="shared" si="17"/>
        <v>0</v>
      </c>
      <c r="Y48" s="66">
        <f t="shared" si="17"/>
        <v>0</v>
      </c>
      <c r="Z48" s="66">
        <f t="shared" si="17"/>
        <v>0</v>
      </c>
      <c r="AA48" s="66">
        <f t="shared" si="17"/>
        <v>0</v>
      </c>
      <c r="AB48" s="66">
        <f t="shared" si="17"/>
        <v>0</v>
      </c>
      <c r="AC48" s="97"/>
      <c r="AD48" s="97"/>
      <c r="AE48" s="97"/>
      <c r="AF48" s="97"/>
      <c r="AG48" s="97"/>
    </row>
    <row r="49" s="1" customFormat="1" customHeight="1" spans="1:33">
      <c r="A49" s="60" t="s">
        <v>172</v>
      </c>
      <c r="B49" s="67" t="s">
        <v>173</v>
      </c>
      <c r="C49" s="67"/>
      <c r="D49" s="60"/>
      <c r="E49" s="68">
        <f t="shared" si="15"/>
        <v>0</v>
      </c>
      <c r="F49" s="69"/>
      <c r="G49" s="66">
        <f t="shared" ref="G49:AB49" si="18">G14-G15-G16</f>
        <v>0</v>
      </c>
      <c r="H49" s="66">
        <f t="shared" si="18"/>
        <v>0</v>
      </c>
      <c r="I49" s="66">
        <f t="shared" si="18"/>
        <v>0</v>
      </c>
      <c r="J49" s="66">
        <f t="shared" si="18"/>
        <v>0</v>
      </c>
      <c r="K49" s="66">
        <f t="shared" si="18"/>
        <v>0</v>
      </c>
      <c r="L49" s="66">
        <f t="shared" si="18"/>
        <v>0</v>
      </c>
      <c r="M49" s="66">
        <f t="shared" si="18"/>
        <v>0</v>
      </c>
      <c r="N49" s="66">
        <f t="shared" si="18"/>
        <v>0</v>
      </c>
      <c r="O49" s="66">
        <f t="shared" si="18"/>
        <v>0</v>
      </c>
      <c r="P49" s="66">
        <f t="shared" si="18"/>
        <v>0</v>
      </c>
      <c r="Q49" s="66">
        <f t="shared" si="18"/>
        <v>0</v>
      </c>
      <c r="R49" s="66">
        <f t="shared" si="18"/>
        <v>0</v>
      </c>
      <c r="S49" s="66">
        <f t="shared" si="18"/>
        <v>0</v>
      </c>
      <c r="T49" s="66">
        <f t="shared" si="18"/>
        <v>0</v>
      </c>
      <c r="U49" s="66">
        <f t="shared" si="18"/>
        <v>0</v>
      </c>
      <c r="V49" s="66">
        <f t="shared" si="18"/>
        <v>0</v>
      </c>
      <c r="W49" s="66">
        <f t="shared" si="18"/>
        <v>0</v>
      </c>
      <c r="X49" s="66">
        <f t="shared" si="18"/>
        <v>0</v>
      </c>
      <c r="Y49" s="66">
        <f t="shared" si="18"/>
        <v>0</v>
      </c>
      <c r="Z49" s="66">
        <f t="shared" si="18"/>
        <v>0</v>
      </c>
      <c r="AA49" s="66">
        <f t="shared" si="18"/>
        <v>0</v>
      </c>
      <c r="AB49" s="66">
        <f t="shared" si="18"/>
        <v>0</v>
      </c>
      <c r="AC49" s="97"/>
      <c r="AD49" s="97"/>
      <c r="AE49" s="97"/>
      <c r="AF49" s="97"/>
      <c r="AG49" s="97"/>
    </row>
    <row r="50" s="1" customFormat="1" customHeight="1" spans="1:33">
      <c r="A50" s="70" t="s">
        <v>174</v>
      </c>
      <c r="B50" s="71" t="s">
        <v>175</v>
      </c>
      <c r="C50" s="71"/>
      <c r="D50" s="72"/>
      <c r="E50" s="73">
        <f t="shared" si="15"/>
        <v>0</v>
      </c>
      <c r="F50" s="73"/>
      <c r="G50" s="74">
        <f t="shared" ref="G50:AB50" si="19">G20-G21-G22</f>
        <v>0</v>
      </c>
      <c r="H50" s="74">
        <f t="shared" si="19"/>
        <v>0</v>
      </c>
      <c r="I50" s="74">
        <f t="shared" si="19"/>
        <v>0</v>
      </c>
      <c r="J50" s="74">
        <f t="shared" si="19"/>
        <v>0</v>
      </c>
      <c r="K50" s="74">
        <f t="shared" si="19"/>
        <v>0</v>
      </c>
      <c r="L50" s="74">
        <f t="shared" si="19"/>
        <v>0</v>
      </c>
      <c r="M50" s="74">
        <f t="shared" si="19"/>
        <v>0</v>
      </c>
      <c r="N50" s="74">
        <f t="shared" si="19"/>
        <v>0</v>
      </c>
      <c r="O50" s="74">
        <f t="shared" si="19"/>
        <v>0</v>
      </c>
      <c r="P50" s="74">
        <f t="shared" si="19"/>
        <v>0</v>
      </c>
      <c r="Q50" s="74">
        <f t="shared" si="19"/>
        <v>0</v>
      </c>
      <c r="R50" s="74">
        <f t="shared" si="19"/>
        <v>0</v>
      </c>
      <c r="S50" s="74">
        <f t="shared" si="19"/>
        <v>0</v>
      </c>
      <c r="T50" s="74">
        <f t="shared" si="19"/>
        <v>0</v>
      </c>
      <c r="U50" s="74">
        <f t="shared" si="19"/>
        <v>0</v>
      </c>
      <c r="V50" s="74">
        <f t="shared" si="19"/>
        <v>0</v>
      </c>
      <c r="W50" s="74">
        <f t="shared" si="19"/>
        <v>0</v>
      </c>
      <c r="X50" s="74">
        <f t="shared" si="19"/>
        <v>0</v>
      </c>
      <c r="Y50" s="74">
        <f t="shared" si="19"/>
        <v>0</v>
      </c>
      <c r="Z50" s="74">
        <f t="shared" si="19"/>
        <v>0</v>
      </c>
      <c r="AA50" s="74">
        <f t="shared" si="19"/>
        <v>0</v>
      </c>
      <c r="AB50" s="74">
        <f t="shared" si="19"/>
        <v>0</v>
      </c>
      <c r="AC50" s="97"/>
      <c r="AD50" s="97"/>
      <c r="AE50" s="97"/>
      <c r="AF50" s="97"/>
      <c r="AG50" s="97"/>
    </row>
    <row r="51" s="1" customFormat="1" customHeight="1" spans="1:33">
      <c r="A51" s="60" t="s">
        <v>176</v>
      </c>
      <c r="B51" s="67" t="s">
        <v>177</v>
      </c>
      <c r="C51" s="67"/>
      <c r="D51" s="60"/>
      <c r="E51" s="68">
        <f t="shared" si="15"/>
        <v>0</v>
      </c>
      <c r="F51" s="69"/>
      <c r="G51" s="66">
        <f t="shared" ref="G51:AB51" si="20">G28-G29-G30</f>
        <v>0</v>
      </c>
      <c r="H51" s="66">
        <f t="shared" si="20"/>
        <v>0</v>
      </c>
      <c r="I51" s="66">
        <f t="shared" si="20"/>
        <v>0</v>
      </c>
      <c r="J51" s="66">
        <f t="shared" si="20"/>
        <v>0</v>
      </c>
      <c r="K51" s="66">
        <f t="shared" si="20"/>
        <v>0</v>
      </c>
      <c r="L51" s="66">
        <f t="shared" si="20"/>
        <v>0</v>
      </c>
      <c r="M51" s="66">
        <f t="shared" si="20"/>
        <v>0</v>
      </c>
      <c r="N51" s="66">
        <f t="shared" si="20"/>
        <v>0</v>
      </c>
      <c r="O51" s="66">
        <f t="shared" si="20"/>
        <v>0</v>
      </c>
      <c r="P51" s="66">
        <f t="shared" si="20"/>
        <v>0</v>
      </c>
      <c r="Q51" s="66">
        <f t="shared" si="20"/>
        <v>0</v>
      </c>
      <c r="R51" s="66">
        <f t="shared" si="20"/>
        <v>0</v>
      </c>
      <c r="S51" s="66">
        <f t="shared" si="20"/>
        <v>0</v>
      </c>
      <c r="T51" s="66">
        <f t="shared" si="20"/>
        <v>0</v>
      </c>
      <c r="U51" s="66">
        <f t="shared" si="20"/>
        <v>0</v>
      </c>
      <c r="V51" s="66">
        <f t="shared" si="20"/>
        <v>0</v>
      </c>
      <c r="W51" s="66">
        <f t="shared" si="20"/>
        <v>0</v>
      </c>
      <c r="X51" s="66">
        <f t="shared" si="20"/>
        <v>0</v>
      </c>
      <c r="Y51" s="66">
        <f t="shared" si="20"/>
        <v>0</v>
      </c>
      <c r="Z51" s="66">
        <f t="shared" si="20"/>
        <v>0</v>
      </c>
      <c r="AA51" s="66">
        <f t="shared" si="20"/>
        <v>0</v>
      </c>
      <c r="AB51" s="66">
        <f t="shared" si="20"/>
        <v>0</v>
      </c>
      <c r="AC51" s="97"/>
      <c r="AD51" s="97"/>
      <c r="AE51" s="97"/>
      <c r="AF51" s="97"/>
      <c r="AG51" s="97"/>
    </row>
    <row r="52" s="1" customFormat="1" customHeight="1" spans="1:33">
      <c r="A52" s="60" t="s">
        <v>178</v>
      </c>
      <c r="B52" s="67" t="s">
        <v>179</v>
      </c>
      <c r="C52" s="67"/>
      <c r="D52" s="60"/>
      <c r="E52" s="68" t="s">
        <v>180</v>
      </c>
      <c r="F52" s="69"/>
      <c r="G52" s="66">
        <f t="shared" ref="G52:AB52" si="21">G13-G14</f>
        <v>1449</v>
      </c>
      <c r="H52" s="66">
        <f t="shared" si="21"/>
        <v>1612</v>
      </c>
      <c r="I52" s="66">
        <f t="shared" si="21"/>
        <v>1869</v>
      </c>
      <c r="J52" s="66">
        <f t="shared" si="21"/>
        <v>1485</v>
      </c>
      <c r="K52" s="66">
        <f t="shared" si="21"/>
        <v>1455</v>
      </c>
      <c r="L52" s="66">
        <f t="shared" si="21"/>
        <v>1746</v>
      </c>
      <c r="M52" s="66">
        <f t="shared" si="21"/>
        <v>1280</v>
      </c>
      <c r="N52" s="66">
        <f t="shared" si="21"/>
        <v>1529</v>
      </c>
      <c r="O52" s="66">
        <f t="shared" si="21"/>
        <v>1396</v>
      </c>
      <c r="P52" s="66">
        <f t="shared" si="21"/>
        <v>2160</v>
      </c>
      <c r="Q52" s="66">
        <f t="shared" si="21"/>
        <v>2038</v>
      </c>
      <c r="R52" s="66">
        <f t="shared" si="21"/>
        <v>1532</v>
      </c>
      <c r="S52" s="66">
        <f t="shared" si="21"/>
        <v>1668</v>
      </c>
      <c r="T52" s="66">
        <f t="shared" si="21"/>
        <v>2434</v>
      </c>
      <c r="U52" s="66">
        <f t="shared" si="21"/>
        <v>1221</v>
      </c>
      <c r="V52" s="66">
        <f t="shared" si="21"/>
        <v>1089</v>
      </c>
      <c r="W52" s="66">
        <f t="shared" si="21"/>
        <v>3169</v>
      </c>
      <c r="X52" s="66">
        <f t="shared" si="21"/>
        <v>1358</v>
      </c>
      <c r="Y52" s="66">
        <f t="shared" si="21"/>
        <v>1680</v>
      </c>
      <c r="Z52" s="66">
        <f t="shared" si="21"/>
        <v>1990</v>
      </c>
      <c r="AA52" s="66">
        <f t="shared" si="21"/>
        <v>2300</v>
      </c>
      <c r="AB52" s="66">
        <f t="shared" si="21"/>
        <v>2160</v>
      </c>
      <c r="AC52" s="98"/>
      <c r="AD52" s="98"/>
      <c r="AE52" s="98"/>
      <c r="AF52" s="98"/>
      <c r="AG52" s="98"/>
    </row>
    <row r="53" customFormat="1" customHeight="1" spans="1:28">
      <c r="A53" s="60" t="s">
        <v>181</v>
      </c>
      <c r="B53" s="61" t="s">
        <v>179</v>
      </c>
      <c r="C53" s="62"/>
      <c r="D53" s="60"/>
      <c r="E53" s="68" t="s">
        <v>180</v>
      </c>
      <c r="F53" s="69"/>
      <c r="G53" s="66">
        <f t="shared" ref="G53:AB53" si="22">G23-G24</f>
        <v>787</v>
      </c>
      <c r="H53" s="66">
        <f t="shared" si="22"/>
        <v>805</v>
      </c>
      <c r="I53" s="66">
        <f t="shared" si="22"/>
        <v>935</v>
      </c>
      <c r="J53" s="66">
        <f t="shared" si="22"/>
        <v>750</v>
      </c>
      <c r="K53" s="66">
        <f t="shared" si="22"/>
        <v>729</v>
      </c>
      <c r="L53" s="66">
        <f t="shared" si="22"/>
        <v>880</v>
      </c>
      <c r="M53" s="66">
        <f t="shared" si="22"/>
        <v>640</v>
      </c>
      <c r="N53" s="66">
        <f t="shared" si="22"/>
        <v>762</v>
      </c>
      <c r="O53" s="66">
        <f t="shared" si="22"/>
        <v>699</v>
      </c>
      <c r="P53" s="66">
        <f t="shared" si="22"/>
        <v>1064</v>
      </c>
      <c r="Q53" s="66">
        <f t="shared" si="22"/>
        <v>1013</v>
      </c>
      <c r="R53" s="66">
        <f t="shared" si="22"/>
        <v>759</v>
      </c>
      <c r="S53" s="66">
        <f t="shared" si="22"/>
        <v>852</v>
      </c>
      <c r="T53" s="66">
        <f t="shared" si="22"/>
        <v>1198</v>
      </c>
      <c r="U53" s="66">
        <f t="shared" si="22"/>
        <v>611</v>
      </c>
      <c r="V53" s="66">
        <f t="shared" si="22"/>
        <v>545</v>
      </c>
      <c r="W53" s="66">
        <f t="shared" si="22"/>
        <v>1589</v>
      </c>
      <c r="X53" s="66">
        <f t="shared" si="22"/>
        <v>679</v>
      </c>
      <c r="Y53" s="66">
        <f t="shared" si="22"/>
        <v>831</v>
      </c>
      <c r="Z53" s="66">
        <f t="shared" si="22"/>
        <v>991</v>
      </c>
      <c r="AA53" s="66">
        <f t="shared" si="22"/>
        <v>1141</v>
      </c>
      <c r="AB53" s="66">
        <f t="shared" si="22"/>
        <v>1081</v>
      </c>
    </row>
    <row r="54" customFormat="1" customHeight="1" spans="1:28">
      <c r="A54" s="60" t="s">
        <v>182</v>
      </c>
      <c r="B54" s="67" t="s">
        <v>183</v>
      </c>
      <c r="C54" s="67"/>
      <c r="D54" s="60"/>
      <c r="E54" s="68" t="s">
        <v>180</v>
      </c>
      <c r="F54" s="69"/>
      <c r="G54" s="66">
        <f t="shared" ref="G54:AB54" si="23">G31-G32</f>
        <v>1.48</v>
      </c>
      <c r="H54" s="66">
        <f t="shared" si="23"/>
        <v>1.05</v>
      </c>
      <c r="I54" s="66">
        <f t="shared" si="23"/>
        <v>1.44</v>
      </c>
      <c r="J54" s="66">
        <f t="shared" si="23"/>
        <v>1.1</v>
      </c>
      <c r="K54" s="66">
        <f t="shared" si="23"/>
        <v>0.960000000000001</v>
      </c>
      <c r="L54" s="66">
        <f t="shared" si="23"/>
        <v>1.28</v>
      </c>
      <c r="M54" s="66">
        <f t="shared" si="23"/>
        <v>1.29</v>
      </c>
      <c r="N54" s="66">
        <f t="shared" si="23"/>
        <v>1.28</v>
      </c>
      <c r="O54" s="66">
        <f t="shared" si="23"/>
        <v>0.98</v>
      </c>
      <c r="P54" s="66">
        <f t="shared" si="23"/>
        <v>1.8</v>
      </c>
      <c r="Q54" s="66">
        <f t="shared" si="23"/>
        <v>1.45</v>
      </c>
      <c r="R54" s="66">
        <f t="shared" si="23"/>
        <v>0.760000000000002</v>
      </c>
      <c r="S54" s="66">
        <f t="shared" si="23"/>
        <v>1.26</v>
      </c>
      <c r="T54" s="66">
        <f t="shared" si="23"/>
        <v>1.6</v>
      </c>
      <c r="U54" s="66">
        <f t="shared" si="23"/>
        <v>1.1</v>
      </c>
      <c r="V54" s="66">
        <f t="shared" si="23"/>
        <v>0.850000000000001</v>
      </c>
      <c r="W54" s="66">
        <f t="shared" si="23"/>
        <v>2.37</v>
      </c>
      <c r="X54" s="66">
        <f t="shared" si="23"/>
        <v>1.25</v>
      </c>
      <c r="Y54" s="66">
        <f t="shared" si="23"/>
        <v>1.57</v>
      </c>
      <c r="Z54" s="66">
        <f t="shared" si="23"/>
        <v>1.33</v>
      </c>
      <c r="AA54" s="66">
        <f t="shared" si="23"/>
        <v>2.04</v>
      </c>
      <c r="AB54" s="66">
        <f t="shared" si="23"/>
        <v>1.76</v>
      </c>
    </row>
    <row r="55" customFormat="1" customHeight="1" spans="1:28">
      <c r="A55" s="60" t="s">
        <v>184</v>
      </c>
      <c r="B55" s="67" t="s">
        <v>185</v>
      </c>
      <c r="C55" s="67"/>
      <c r="D55" s="60"/>
      <c r="E55" s="75" t="s">
        <v>180</v>
      </c>
      <c r="F55" s="75"/>
      <c r="G55" s="76">
        <f t="shared" ref="G55:AB55" si="24">G33-G34</f>
        <v>15.8</v>
      </c>
      <c r="H55" s="76">
        <f t="shared" si="24"/>
        <v>9.65</v>
      </c>
      <c r="I55" s="76">
        <f t="shared" si="24"/>
        <v>10.79</v>
      </c>
      <c r="J55" s="76">
        <f t="shared" si="24"/>
        <v>8.41999999999999</v>
      </c>
      <c r="K55" s="76">
        <f t="shared" si="24"/>
        <v>8.35</v>
      </c>
      <c r="L55" s="76">
        <f t="shared" si="24"/>
        <v>11.35</v>
      </c>
      <c r="M55" s="76">
        <f t="shared" si="24"/>
        <v>7.37</v>
      </c>
      <c r="N55" s="76">
        <f t="shared" si="24"/>
        <v>8.99</v>
      </c>
      <c r="O55" s="76">
        <f t="shared" si="24"/>
        <v>8.3</v>
      </c>
      <c r="P55" s="76">
        <f t="shared" si="24"/>
        <v>10.23</v>
      </c>
      <c r="Q55" s="76">
        <f t="shared" si="24"/>
        <v>10.23</v>
      </c>
      <c r="R55" s="76">
        <f t="shared" si="24"/>
        <v>7.19</v>
      </c>
      <c r="S55" s="76">
        <f t="shared" si="24"/>
        <v>11.24</v>
      </c>
      <c r="T55" s="76">
        <f t="shared" si="24"/>
        <v>9.96</v>
      </c>
      <c r="U55" s="76">
        <f t="shared" si="24"/>
        <v>6.23</v>
      </c>
      <c r="V55" s="76">
        <f t="shared" si="24"/>
        <v>6.58</v>
      </c>
      <c r="W55" s="76">
        <f t="shared" si="24"/>
        <v>17.66</v>
      </c>
      <c r="X55" s="76">
        <f t="shared" si="24"/>
        <v>7.92</v>
      </c>
      <c r="Y55" s="76">
        <f t="shared" si="24"/>
        <v>8.34</v>
      </c>
      <c r="Z55" s="76">
        <f t="shared" si="24"/>
        <v>10.35</v>
      </c>
      <c r="AA55" s="76">
        <f t="shared" si="24"/>
        <v>11.61</v>
      </c>
      <c r="AB55" s="76">
        <f t="shared" si="24"/>
        <v>12.44</v>
      </c>
    </row>
    <row r="56" customFormat="1" customHeight="1" spans="1:28">
      <c r="A56" s="60" t="s">
        <v>186</v>
      </c>
      <c r="B56" s="67" t="s">
        <v>187</v>
      </c>
      <c r="C56" s="67"/>
      <c r="D56" s="60"/>
      <c r="E56" s="75" t="s">
        <v>180</v>
      </c>
      <c r="F56" s="75"/>
      <c r="G56" s="74">
        <f t="shared" ref="G56:AB56" si="25">G5-G6</f>
        <v>2802</v>
      </c>
      <c r="H56" s="74">
        <f t="shared" si="25"/>
        <v>740</v>
      </c>
      <c r="I56" s="74">
        <f t="shared" si="25"/>
        <v>3330</v>
      </c>
      <c r="J56" s="74">
        <f t="shared" si="25"/>
        <v>804</v>
      </c>
      <c r="K56" s="74">
        <f t="shared" si="25"/>
        <v>1220</v>
      </c>
      <c r="L56" s="74">
        <f t="shared" si="25"/>
        <v>3440</v>
      </c>
      <c r="M56" s="74">
        <f t="shared" si="25"/>
        <v>620</v>
      </c>
      <c r="N56" s="74">
        <f t="shared" si="25"/>
        <v>1287</v>
      </c>
      <c r="O56" s="74">
        <f t="shared" si="25"/>
        <v>3453</v>
      </c>
      <c r="P56" s="74">
        <f t="shared" si="25"/>
        <v>1110</v>
      </c>
      <c r="Q56" s="74">
        <f t="shared" si="25"/>
        <v>4430</v>
      </c>
      <c r="R56" s="74">
        <f t="shared" si="25"/>
        <v>2998</v>
      </c>
      <c r="S56" s="74">
        <f t="shared" si="25"/>
        <v>7948</v>
      </c>
      <c r="T56" s="74">
        <f t="shared" si="25"/>
        <v>2340</v>
      </c>
      <c r="U56" s="74">
        <f t="shared" si="25"/>
        <v>2884</v>
      </c>
      <c r="V56" s="74">
        <f t="shared" si="25"/>
        <v>2098</v>
      </c>
      <c r="W56" s="74">
        <f t="shared" si="25"/>
        <v>1383</v>
      </c>
      <c r="X56" s="74">
        <f t="shared" si="25"/>
        <v>1970</v>
      </c>
      <c r="Y56" s="74">
        <f t="shared" si="25"/>
        <v>3363</v>
      </c>
      <c r="Z56" s="74">
        <f t="shared" si="25"/>
        <v>1180</v>
      </c>
      <c r="AA56" s="74">
        <f t="shared" si="25"/>
        <v>1550</v>
      </c>
      <c r="AB56" s="74">
        <f t="shared" si="25"/>
        <v>1986</v>
      </c>
    </row>
    <row r="57" customFormat="1" customHeight="1" spans="1:8">
      <c r="A57" s="77"/>
      <c r="B57" s="77"/>
      <c r="C57" s="77"/>
      <c r="D57" s="77"/>
      <c r="E57" s="77"/>
      <c r="F57" s="77"/>
      <c r="G57" s="77"/>
      <c r="H57" s="77"/>
    </row>
    <row r="58" customHeight="1" spans="1:8">
      <c r="A58" s="77" t="s">
        <v>188</v>
      </c>
      <c r="B58" s="77"/>
      <c r="C58" s="77"/>
      <c r="D58" s="77"/>
      <c r="E58" s="77"/>
      <c r="F58" s="77"/>
      <c r="G58" s="77"/>
      <c r="H58" s="77"/>
    </row>
    <row r="59" customHeight="1" spans="1:8">
      <c r="A59" s="77"/>
      <c r="B59" s="77"/>
      <c r="C59" s="77"/>
      <c r="D59" s="77"/>
      <c r="E59" s="77"/>
      <c r="F59" s="77"/>
      <c r="G59" s="77"/>
      <c r="H59" s="77"/>
    </row>
    <row r="60" customHeight="1" spans="1:8">
      <c r="A60" s="77"/>
      <c r="B60" s="77"/>
      <c r="C60" s="77"/>
      <c r="D60" s="77"/>
      <c r="E60" s="77"/>
      <c r="F60" s="77"/>
      <c r="G60" s="77"/>
      <c r="H60" s="77"/>
    </row>
  </sheetData>
  <mergeCells count="38">
    <mergeCell ref="A1:AG1"/>
    <mergeCell ref="A38:B38"/>
    <mergeCell ref="G38:I38"/>
    <mergeCell ref="U38:W38"/>
    <mergeCell ref="A40:I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A58:H60"/>
  </mergeCells>
  <conditionalFormatting sqref="G42:AB42">
    <cfRule type="cellIs" dxfId="2" priority="17" operator="notBetween">
      <formula>100</formula>
      <formula>140</formula>
    </cfRule>
    <cfRule type="cellIs" dxfId="0" priority="16" operator="notBetween">
      <formula>100</formula>
      <formula>140</formula>
    </cfRule>
    <cfRule type="cellIs" dxfId="1" priority="15" operator="notBetween">
      <formula>100</formula>
      <formula>140</formula>
    </cfRule>
    <cfRule type="cellIs" dxfId="0" priority="10" operator="notBetween">
      <formula>100</formula>
      <formula>140</formula>
    </cfRule>
    <cfRule type="cellIs" dxfId="0" priority="5" operator="notBetween">
      <formula>90</formula>
      <formula>130</formula>
    </cfRule>
  </conditionalFormatting>
  <conditionalFormatting sqref="G43:AB43">
    <cfRule type="cellIs" dxfId="1" priority="14" operator="notBetween">
      <formula>200</formula>
      <formula>500</formula>
    </cfRule>
    <cfRule type="cellIs" dxfId="0" priority="9" operator="notBetween">
      <formula>200</formula>
      <formula>500</formula>
    </cfRule>
    <cfRule type="cellIs" dxfId="0" priority="4" operator="notBetween">
      <formula>350</formula>
      <formula>650</formula>
    </cfRule>
  </conditionalFormatting>
  <conditionalFormatting sqref="G44:AB44">
    <cfRule type="cellIs" dxfId="1" priority="13" operator="notBetween">
      <formula>15</formula>
      <formula>40</formula>
    </cfRule>
    <cfRule type="cellIs" dxfId="0" priority="8" operator="notBetween">
      <formula>15</formula>
      <formula>40</formula>
    </cfRule>
    <cfRule type="cellIs" dxfId="0" priority="3" operator="notBetween">
      <formula>25</formula>
      <formula>40</formula>
    </cfRule>
  </conditionalFormatting>
  <conditionalFormatting sqref="G45:AB45">
    <cfRule type="cellIs" dxfId="1" priority="12" operator="notBetween">
      <formula>1</formula>
      <formula>3</formula>
    </cfRule>
    <cfRule type="cellIs" dxfId="0" priority="7" operator="notBetween">
      <formula>1</formula>
      <formula>3</formula>
    </cfRule>
    <cfRule type="cellIs" dxfId="0" priority="2" operator="notBetween">
      <formula>1</formula>
      <formula>2</formula>
    </cfRule>
  </conditionalFormatting>
  <conditionalFormatting sqref="G46:AB46">
    <cfRule type="cellIs" dxfId="1" priority="11" operator="notBetween">
      <formula>1</formula>
      <formula>3.5</formula>
    </cfRule>
    <cfRule type="cellIs" dxfId="0" priority="6" operator="notBetween">
      <formula>1</formula>
      <formula>3.5</formula>
    </cfRule>
  </conditionalFormatting>
  <conditionalFormatting sqref="G47:AB47">
    <cfRule type="cellIs" dxfId="0" priority="35" operator="notBetween">
      <formula>0</formula>
      <formula>0</formula>
    </cfRule>
  </conditionalFormatting>
  <conditionalFormatting sqref="G48:AB48">
    <cfRule type="cellIs" dxfId="1" priority="37" operator="lessThan">
      <formula>-0.00001</formula>
    </cfRule>
    <cfRule type="cellIs" dxfId="0" priority="31" operator="notBetween">
      <formula>0</formula>
      <formula>0</formula>
    </cfRule>
  </conditionalFormatting>
  <conditionalFormatting sqref="G49:AB49">
    <cfRule type="cellIs" dxfId="0" priority="33" operator="notBetween">
      <formula>0</formula>
      <formula>0</formula>
    </cfRule>
  </conditionalFormatting>
  <conditionalFormatting sqref="G50:AB50">
    <cfRule type="cellIs" priority="23" operator="equal">
      <formula>0</formula>
    </cfRule>
    <cfRule type="cellIs" priority="21" operator="notEqual">
      <formula>0</formula>
    </cfRule>
    <cfRule type="cellIs" priority="20" operator="notBetween">
      <formula>0</formula>
      <formula>0</formula>
    </cfRule>
    <cfRule type="cellIs" dxfId="0" priority="19" operator="notBetween">
      <formula>0</formula>
      <formula>0</formula>
    </cfRule>
  </conditionalFormatting>
  <conditionalFormatting sqref="G51:AB51">
    <cfRule type="cellIs" dxfId="0" priority="18" operator="notBetween">
      <formula>0</formula>
      <formula>0</formula>
    </cfRule>
  </conditionalFormatting>
  <conditionalFormatting sqref="G57:AB57">
    <cfRule type="cellIs" dxfId="3" priority="43" operator="lessThan">
      <formula>-0.000001</formula>
    </cfRule>
    <cfRule type="cellIs" dxfId="1" priority="42" operator="lessThan">
      <formula>-0.00001</formula>
    </cfRule>
    <cfRule type="cellIs" dxfId="0" priority="41" operator="lessThan">
      <formula>-0.00001</formula>
    </cfRule>
    <cfRule type="cellIs" dxfId="0" priority="39" operator="lessThan">
      <formula>-0.000001</formula>
    </cfRule>
  </conditionalFormatting>
  <conditionalFormatting sqref="G48:AB50 G52:AB56">
    <cfRule type="cellIs" dxfId="3" priority="38" operator="lessThan">
      <formula>-0.000001</formula>
    </cfRule>
    <cfRule type="cellIs" dxfId="1" priority="36" operator="lessThan">
      <formula>-0.00001</formula>
    </cfRule>
  </conditionalFormatting>
  <conditionalFormatting sqref="G48:AB48 G52:AB53">
    <cfRule type="cellIs" dxfId="0" priority="34" operator="lessThan">
      <formula>-0.000001</formula>
    </cfRule>
  </conditionalFormatting>
  <conditionalFormatting sqref="G54:AB56 G50:AB50">
    <cfRule type="cellIs" dxfId="0" priority="32" operator="lessThan">
      <formula>-0.00001</formula>
    </cfRule>
    <cfRule type="cellIs" dxfId="0" priority="25" operator="lessThan">
      <formula>-0.000001</formula>
    </cfRule>
  </conditionalFormatting>
  <conditionalFormatting sqref="G56:AB56 G50:AB50">
    <cfRule type="cellIs" dxfId="0" priority="30" operator="lessThan">
      <formula>-0.00001</formula>
    </cfRule>
  </conditionalFormatting>
  <conditionalFormatting sqref="G52:AB53">
    <cfRule type="cellIs" dxfId="0" priority="26" operator="lessThan">
      <formula>-0.000001</formula>
    </cfRule>
  </conditionalFormatting>
  <dataValidations count="1">
    <dataValidation type="whole" operator="between" allowBlank="1" showInputMessage="1" showErrorMessage="1" sqref="A17 AK17:XFD17 A5:C16 A18:C24 G5:XFD16 G18:XFD24 AC26:AD35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A406主要畜禽</vt:lpstr>
      <vt:lpstr>分村（2）</vt:lpstr>
      <vt:lpstr>分村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白妮娃</cp:lastModifiedBy>
  <dcterms:created xsi:type="dcterms:W3CDTF">2021-12-23T08:55:00Z</dcterms:created>
  <dcterms:modified xsi:type="dcterms:W3CDTF">2024-10-08T08:48:18Z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F366859F916040A289B98C909896D813_13</vt:lpwstr>
  </property>
  <property fmtid="{D5CDD505-2E9C-101B-9397-08002B2CF9AE}" pid="3" name="KSOProductBuildVer">
    <vt:lpwstr>2052-12.1.0.18276</vt:lpwstr>
  </property>
</Properties>
</file>