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406主要畜禽" sheetId="2" r:id="rId1"/>
    <sheet name="分村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<sst xmlns="http://schemas.openxmlformats.org/spreadsheetml/2006/main" count="341" uniqueCount="189">
  <si>
    <t>第一季度官塘镇主要畜禽</t>
  </si>
  <si>
    <t>表    号：</t>
  </si>
  <si>
    <t>鄂  Ａ  ４  ０  ６ 表</t>
  </si>
  <si>
    <t>制定机关：</t>
  </si>
  <si>
    <t>国家统计局湖北调查总队</t>
  </si>
  <si>
    <t>综合机关名称： 官塘驿镇（盖章）</t>
  </si>
  <si>
    <t>批准文号：</t>
  </si>
  <si>
    <t>国统制〔2024〕51号</t>
  </si>
  <si>
    <t xml:space="preserve">                     </t>
  </si>
  <si>
    <t>2024年1 季</t>
  </si>
  <si>
    <t>有效期至：</t>
  </si>
  <si>
    <t>2 0 2 5年 1 月</t>
  </si>
  <si>
    <t>指标名称</t>
  </si>
  <si>
    <t>计量单位</t>
  </si>
  <si>
    <t>代码</t>
  </si>
  <si>
    <t>本　　期</t>
  </si>
  <si>
    <t>甲</t>
  </si>
  <si>
    <t>乙</t>
  </si>
  <si>
    <t>丙</t>
  </si>
  <si>
    <t>一、畜禽存栏</t>
  </si>
  <si>
    <t>—</t>
  </si>
  <si>
    <t>猪</t>
  </si>
  <si>
    <t>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</si>
  <si>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</si>
  <si>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</si>
  <si>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</si>
  <si>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</si>
  <si>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</si>
  <si>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</si>
  <si>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</si>
  <si>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</si>
  <si>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</si>
  <si>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</si>
  <si>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</si>
  <si>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</si>
  <si>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</si>
  <si>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</si>
  <si>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</si>
  <si>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</si>
  <si>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</si>
  <si>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</si>
  <si>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</si>
  <si>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</si>
  <si>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</si>
  <si>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</si>
  <si>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</si>
  <si>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</si>
  <si>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</si>
  <si>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单位负责人：但汉骞          填表人：李凡波          报出日期：2024年3月26日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</si>
  <si>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</si>
  <si>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r>
      <rPr>
        <b/>
        <sz val="18"/>
        <color theme="1"/>
        <rFont val="宋体"/>
        <charset val="134"/>
        <scheme val="minor"/>
      </rPr>
      <t>2024年</t>
    </r>
    <r>
      <rPr>
        <b/>
        <u/>
        <sz val="1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</si>
  <si>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全镇本季度</t>
  </si>
  <si>
    <t>上年同期</t>
  </si>
  <si>
    <t>增减%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</si>
  <si>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</si>
  <si>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</si>
  <si>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</si>
  <si>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</si>
  <si>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</si>
  <si>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</si>
  <si>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</si>
  <si>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</si>
  <si>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</si>
  <si>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</si>
  <si>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</si>
  <si>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</si>
  <si>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</si>
  <si>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</si>
  <si>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</si>
  <si>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</si>
  <si>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</si>
  <si>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</si>
  <si>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</si>
  <si>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</si>
  <si>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</si>
  <si>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</si>
  <si>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所有村汇总数</t>
  </si>
  <si>
    <t>汇总数-全镇本季度</t>
  </si>
  <si>
    <t xml:space="preserve"> 填报人：</t>
  </si>
  <si>
    <t>胡龙</t>
  </si>
  <si>
    <t>但明</t>
  </si>
  <si>
    <t>丹娜</t>
  </si>
  <si>
    <t>方大江</t>
  </si>
  <si>
    <t>王猛</t>
  </si>
  <si>
    <t>张晶晶</t>
  </si>
  <si>
    <t>邓芬</t>
  </si>
  <si>
    <t>李佳</t>
  </si>
  <si>
    <t>曾玲</t>
  </si>
  <si>
    <t>阳艳群</t>
  </si>
  <si>
    <t>吴琴</t>
  </si>
  <si>
    <t>吴梅</t>
  </si>
  <si>
    <t>李佳佳</t>
  </si>
  <si>
    <t>彭小玲</t>
  </si>
  <si>
    <t>陈亚萍</t>
  </si>
  <si>
    <t>余乔</t>
  </si>
  <si>
    <t>罗乔</t>
  </si>
  <si>
    <t>施姣</t>
  </si>
  <si>
    <t>喻思玲</t>
  </si>
  <si>
    <t>袁芳</t>
  </si>
  <si>
    <t>叶智</t>
  </si>
  <si>
    <t>刘俊豪</t>
  </si>
  <si>
    <t>单位负责人</t>
  </si>
  <si>
    <t>刘江湖</t>
  </si>
  <si>
    <t>但汉洲</t>
  </si>
  <si>
    <t>欧阳建坤</t>
  </si>
  <si>
    <t>任贤海</t>
  </si>
  <si>
    <t>冯小红</t>
  </si>
  <si>
    <t>修炎平</t>
  </si>
  <si>
    <t>曹海东</t>
  </si>
  <si>
    <t>王海泉</t>
  </si>
  <si>
    <t>王春华</t>
  </si>
  <si>
    <t>王丛金</t>
  </si>
  <si>
    <t>朱昭臣</t>
  </si>
  <si>
    <t>张友明</t>
  </si>
  <si>
    <t>罗嘉</t>
  </si>
  <si>
    <t>黄河林</t>
  </si>
  <si>
    <t>刘弄璋</t>
  </si>
  <si>
    <t>陈松珍</t>
  </si>
  <si>
    <t>何清</t>
  </si>
  <si>
    <t>王华平</t>
  </si>
  <si>
    <t>付兴华</t>
  </si>
  <si>
    <t>喻能军</t>
  </si>
  <si>
    <t>赵亮</t>
  </si>
  <si>
    <t>单位负责人：但汉骞</t>
  </si>
  <si>
    <t>填报人：李凡波</t>
  </si>
  <si>
    <t>报送时间：2024年3月26日</t>
  </si>
  <si>
    <r>
      <rPr>
        <b/>
        <sz val="10"/>
        <color theme="1"/>
        <rFont val="宋体"/>
        <charset val="134"/>
        <scheme val="minor"/>
      </rPr>
      <t>以下为审核结果，请勿修改任务内容！超过</t>
    </r>
    <r>
      <rPr>
        <b/>
        <sz val="10"/>
        <color rgb="FFFF0000"/>
        <rFont val="宋体"/>
        <charset val="134"/>
        <scheme val="minor"/>
      </rPr>
      <t>红色</t>
    </r>
    <r>
      <rPr>
        <b/>
        <sz val="10"/>
        <color theme="1"/>
        <rFont val="宋体"/>
        <charset val="134"/>
        <scheme val="minor"/>
      </rPr>
      <t>范围的请核实修改！</t>
    </r>
  </si>
  <si>
    <t>审核指标</t>
  </si>
  <si>
    <t>审核公式</t>
  </si>
  <si>
    <t>全镇平均</t>
  </si>
  <si>
    <t>参考范围</t>
  </si>
  <si>
    <t>村1</t>
  </si>
  <si>
    <t>村2</t>
  </si>
  <si>
    <t>村3</t>
  </si>
  <si>
    <t>村4</t>
  </si>
  <si>
    <t>村5</t>
  </si>
  <si>
    <t>村6</t>
  </si>
  <si>
    <t>村7</t>
  </si>
  <si>
    <t>村8</t>
  </si>
  <si>
    <t>村9</t>
  </si>
  <si>
    <t>村10</t>
  </si>
  <si>
    <t>村11</t>
  </si>
  <si>
    <t>村12</t>
  </si>
  <si>
    <t>村13</t>
  </si>
  <si>
    <t>村14</t>
  </si>
  <si>
    <t>村15</t>
  </si>
  <si>
    <t>村16</t>
  </si>
  <si>
    <t>村17</t>
  </si>
  <si>
    <t>村18</t>
  </si>
  <si>
    <t>村19</t>
  </si>
  <si>
    <t>村20</t>
  </si>
  <si>
    <t>村21</t>
  </si>
  <si>
    <t>村22</t>
  </si>
  <si>
    <t>猪头重</t>
  </si>
  <si>
    <t>猪肉*1000/0.75/出栏</t>
  </si>
  <si>
    <t>90-130</t>
  </si>
  <si>
    <t>牛头重</t>
  </si>
  <si>
    <t>牛肉*1000/0.42/出栏</t>
  </si>
  <si>
    <t>350-650</t>
  </si>
  <si>
    <t>羊头重</t>
  </si>
  <si>
    <t>羊肉*1000/0.50/出栏</t>
  </si>
  <si>
    <t>25-40</t>
  </si>
  <si>
    <t>禽头重</t>
  </si>
  <si>
    <t>禽肉*1000/0.77/出栏</t>
  </si>
  <si>
    <t>1.0-2.0</t>
  </si>
  <si>
    <t>蛋每只每季度</t>
  </si>
  <si>
    <t>蛋出栏/蛋鸡存栏*1000</t>
  </si>
  <si>
    <t>1.0-3.5</t>
  </si>
  <si>
    <t>牛存栏=肉牛+奶牛</t>
  </si>
  <si>
    <t>牛存栏-（肉牛+奶牛）</t>
  </si>
  <si>
    <t>羊存栏=山羊+绵羊</t>
  </si>
  <si>
    <t>羊存栏-(山羊+绵羊)</t>
  </si>
  <si>
    <t>活鸡=肉鸡+蛋鸡</t>
  </si>
  <si>
    <t>活鸡-(肉鸡+蛋鸡)</t>
  </si>
  <si>
    <t>羊出栏=山羊+绵羊</t>
  </si>
  <si>
    <t>羊出栏-(山羊+绵羊)</t>
  </si>
  <si>
    <t>羊肉=山羊肉+绵羊肉</t>
  </si>
  <si>
    <t>羊肉-（山羊肉+绵羊肉）</t>
  </si>
  <si>
    <t>存栏：活家禽≥活鸡</t>
  </si>
  <si>
    <t>活家禽-活鸡</t>
  </si>
  <si>
    <t>≥0</t>
  </si>
  <si>
    <t>出栏：活家禽≥活鸡</t>
  </si>
  <si>
    <t>禽肉≥鸡肉</t>
  </si>
  <si>
    <t>禽肉-鸡肉</t>
  </si>
  <si>
    <t>禽蛋≥鸡蛋</t>
  </si>
  <si>
    <t>禽蛋-鸡蛋</t>
  </si>
  <si>
    <t>猪存栏≥能繁母猪</t>
  </si>
  <si>
    <t>猪-能繁母猪</t>
  </si>
  <si>
    <t>注：畜禽存栏和出栏数是整数位，产品产量保留四位小数，（表格已设置，不要改动表格内设置和下面审核公式，请直接填写数据即可。A406表也要填写正确）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</si>
</sst>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  <numFmt numFmtId="179" formatCode="#,##0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00B050"/>
      <name val="宋体"/>
      <charset val="134"/>
    </font>
    <font>
      <sz val="10"/>
      <color rgb="FF00B05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sz val="10"/>
      <color rgb="FFFFFF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7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justify" vertical="center" wrapText="1" indent="3"/>
    </xf>
    <xf numFmtId="0" fontId="12" fillId="0" borderId="6" xfId="0" applyFont="1" applyFill="1" applyBorder="1" applyAlignment="1">
      <alignment horizontal="center" vertical="top" wrapText="1"/>
    </xf>
    <xf numFmtId="177" fontId="12" fillId="0" borderId="6" xfId="0" applyNumberFormat="1" applyFont="1" applyFill="1" applyBorder="1" applyAlignment="1">
      <alignment horizontal="center" vertical="top" wrapText="1"/>
    </xf>
    <xf numFmtId="10" fontId="12" fillId="0" borderId="6" xfId="0" applyNumberFormat="1" applyFont="1" applyFill="1" applyBorder="1" applyAlignment="1">
      <alignment horizontal="center" vertical="top" wrapText="1"/>
    </xf>
    <xf numFmtId="176" fontId="12" fillId="0" borderId="6" xfId="0" applyNumberFormat="1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justify" vertical="center" wrapText="1" indent="4"/>
    </xf>
    <xf numFmtId="176" fontId="12" fillId="0" borderId="6" xfId="0" applyNumberFormat="1" applyFont="1" applyFill="1" applyBorder="1" applyAlignment="1">
      <alignment horizontal="justify" vertical="center" wrapText="1" indent="7"/>
    </xf>
    <xf numFmtId="176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10" fontId="14" fillId="0" borderId="6" xfId="0" applyNumberFormat="1" applyFont="1" applyFill="1" applyBorder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14" fillId="0" borderId="6" xfId="0" applyFont="1" applyFill="1" applyBorder="1" applyAlignment="1">
      <alignment horizontal="center" vertical="top" wrapText="1"/>
    </xf>
    <xf numFmtId="177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10" fontId="8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3"/>
    </xf>
    <xf numFmtId="178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4"/>
    </xf>
    <xf numFmtId="176" fontId="8" fillId="0" borderId="6" xfId="0" applyNumberFormat="1" applyFont="1" applyFill="1" applyBorder="1" applyAlignment="1">
      <alignment horizontal="justify" vertical="center" wrapText="1" indent="2"/>
    </xf>
    <xf numFmtId="176" fontId="8" fillId="0" borderId="7" xfId="0" applyNumberFormat="1" applyFont="1" applyFill="1" applyBorder="1" applyAlignment="1">
      <alignment horizontal="justify" vertical="center" wrapText="1" indent="3"/>
    </xf>
    <xf numFmtId="0" fontId="8" fillId="0" borderId="7" xfId="0" applyFont="1" applyFill="1" applyBorder="1" applyAlignment="1">
      <alignment horizontal="center" vertical="top" wrapText="1"/>
    </xf>
    <xf numFmtId="178" fontId="8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1" fillId="0" borderId="5" xfId="0" applyFont="1" applyBorder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/>
    </xf>
    <xf numFmtId="178" fontId="17" fillId="0" borderId="5" xfId="0" applyNumberFormat="1" applyFont="1" applyFill="1" applyBorder="1" applyAlignment="1" applyProtection="1">
      <alignment vertical="center"/>
    </xf>
    <xf numFmtId="178" fontId="18" fillId="3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8" fontId="17" fillId="0" borderId="6" xfId="0" applyNumberFormat="1" applyFont="1" applyFill="1" applyBorder="1" applyAlignment="1" applyProtection="1">
      <alignment vertical="center"/>
    </xf>
    <xf numFmtId="178" fontId="18" fillId="3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vertical="center"/>
    </xf>
    <xf numFmtId="177" fontId="18" fillId="3" borderId="8" xfId="0" applyNumberFormat="1" applyFont="1" applyFill="1" applyBorder="1" applyAlignment="1">
      <alignment horizontal="center" vertical="center" wrapText="1"/>
    </xf>
    <xf numFmtId="177" fontId="18" fillId="3" borderId="9" xfId="0" applyNumberFormat="1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7" fontId="12" fillId="0" borderId="0" xfId="0" applyNumberFormat="1" applyFon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21" fillId="0" borderId="0" xfId="0" applyFont="1">
      <alignment vertical="center"/>
    </xf>
    <xf numFmtId="176" fontId="2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57" fontId="26" fillId="0" borderId="0" xfId="0" applyNumberFormat="1" applyFont="1" applyAlignment="1">
      <alignment horizontal="justify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justify" vertical="center" wrapText="1"/>
    </xf>
    <xf numFmtId="0" fontId="25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justify" vertical="center" wrapText="1" indent="3"/>
    </xf>
    <xf numFmtId="0" fontId="26" fillId="0" borderId="6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justify" vertical="center" wrapText="1"/>
    </xf>
    <xf numFmtId="176" fontId="8" fillId="0" borderId="9" xfId="0" applyNumberFormat="1" applyFont="1" applyFill="1" applyBorder="1" applyAlignment="1">
      <alignment horizontal="justify" vertical="center" wrapText="1" indent="4"/>
    </xf>
    <xf numFmtId="176" fontId="8" fillId="0" borderId="9" xfId="0" applyNumberFormat="1" applyFont="1" applyFill="1" applyBorder="1" applyAlignment="1">
      <alignment horizontal="justify" vertical="center" wrapText="1" indent="7"/>
    </xf>
    <xf numFmtId="179" fontId="28" fillId="0" borderId="6" xfId="0" applyNumberFormat="1" applyFont="1" applyFill="1" applyBorder="1" applyAlignment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justify" vertical="center" wrapText="1"/>
    </xf>
    <xf numFmtId="176" fontId="9" fillId="0" borderId="9" xfId="0" applyNumberFormat="1" applyFont="1" applyFill="1" applyBorder="1" applyAlignment="1">
      <alignment horizontal="justify" vertical="center" wrapText="1" indent="3"/>
    </xf>
    <xf numFmtId="176" fontId="9" fillId="0" borderId="9" xfId="0" applyNumberFormat="1" applyFont="1" applyFill="1" applyBorder="1" applyAlignment="1">
      <alignment horizontal="justify" vertical="center" wrapText="1" indent="2"/>
    </xf>
    <xf numFmtId="176" fontId="9" fillId="0" borderId="14" xfId="0" applyNumberFormat="1" applyFont="1" applyFill="1" applyBorder="1" applyAlignment="1">
      <alignment horizontal="justify" vertical="center" wrapText="1" indent="3"/>
    </xf>
    <xf numFmtId="0" fontId="25" fillId="0" borderId="7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76" fontId="29" fillId="0" borderId="0" xfId="0" applyNumberFormat="1" applyFont="1" applyFill="1" applyAlignment="1">
      <alignment horizontal="left" vertical="center"/>
    </xf>
    <xf numFmtId="176" fontId="24" fillId="0" borderId="0" xfId="0" applyNumberFormat="1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numFmt numFmtId="178" formatCode="0.00_ "/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J16" sqref="J16"/>
    </sheetView>
  </sheetViews>
  <sheetFormatPr defaultColWidth="9" defaultRowHeight="14.4" outlineLevelCol="4"/>
  <cols>
    <col min="1" max="1" width="22.4444444444444" customWidth="1"/>
    <col min="4" max="4" width="9.88888888888889" customWidth="1"/>
    <col min="5" max="5" width="19.25" customWidth="1"/>
  </cols>
  <sheetData>
    <row r="1" ht="17.4" spans="1:5">
      <c r="A1" s="101" t="s">
        <v>0</v>
      </c>
      <c r="B1" s="101"/>
      <c r="C1" s="101"/>
      <c r="D1" s="101"/>
      <c r="E1" s="101"/>
    </row>
    <row r="2" ht="17.4" spans="1:5">
      <c r="A2" s="101"/>
      <c r="B2" s="101"/>
      <c r="C2" s="101"/>
      <c r="D2" s="101"/>
      <c r="E2" s="101"/>
    </row>
    <row r="3" ht="14" customHeight="1" spans="1:5">
      <c r="A3" s="102"/>
      <c r="B3" s="103"/>
      <c r="C3" s="103"/>
      <c r="D3" s="104" t="s">
        <v>1</v>
      </c>
      <c r="E3" s="105" t="s">
        <v>2</v>
      </c>
    </row>
    <row r="4" ht="14" customHeight="1" spans="1:5">
      <c r="A4" s="103"/>
      <c r="B4" s="103"/>
      <c r="C4" s="103"/>
      <c r="D4" s="104" t="s">
        <v>3</v>
      </c>
      <c r="E4" s="105" t="s">
        <v>4</v>
      </c>
    </row>
    <row r="5" ht="14" customHeight="1" spans="1:5">
      <c r="A5" s="106" t="s">
        <v>5</v>
      </c>
      <c r="B5" s="106"/>
      <c r="C5" s="106"/>
      <c r="D5" s="104" t="s">
        <v>6</v>
      </c>
      <c r="E5" s="105" t="s">
        <v>7</v>
      </c>
    </row>
    <row r="6" ht="14" customHeight="1" spans="1:5">
      <c r="A6" s="107" t="s">
        <v>8</v>
      </c>
      <c r="B6" s="108" t="s">
        <v>9</v>
      </c>
      <c r="C6" s="108"/>
      <c r="D6" s="104" t="s">
        <v>10</v>
      </c>
      <c r="E6" s="109" t="s">
        <v>11</v>
      </c>
    </row>
    <row r="7" ht="15.15" spans="1:5">
      <c r="A7" s="110" t="s">
        <v>12</v>
      </c>
      <c r="B7" s="111" t="s">
        <v>13</v>
      </c>
      <c r="C7" s="111" t="s">
        <v>14</v>
      </c>
      <c r="D7" s="111" t="s">
        <v>15</v>
      </c>
      <c r="E7" s="112"/>
    </row>
    <row r="8" spans="1:5">
      <c r="A8" s="113" t="s">
        <v>16</v>
      </c>
      <c r="B8" s="114" t="s">
        <v>17</v>
      </c>
      <c r="C8" s="114" t="s">
        <v>18</v>
      </c>
      <c r="D8" s="115">
        <v>1</v>
      </c>
      <c r="E8" s="116"/>
    </row>
    <row r="9" spans="1:5">
      <c r="A9" s="117" t="s">
        <v>19</v>
      </c>
      <c r="B9" s="118" t="s">
        <v>20</v>
      </c>
      <c r="C9" s="118" t="s">
        <v>20</v>
      </c>
      <c r="D9" s="119" t="s">
        <v>20</v>
      </c>
      <c r="E9" s="120"/>
    </row>
    <row r="10" spans="1:5">
      <c r="A10" s="121" t="s">
        <v>21</v>
      </c>
      <c r="B10" s="122" t="s">
        <v>22</v>
      </c>
      <c r="C10" s="122">
        <v>1</v>
      </c>
      <c r="D10" s="123">
        <v>52471</v>
      </c>
      <c r="E10" s="124"/>
    </row>
    <row r="11" spans="1:5">
      <c r="A11" s="125" t="s">
        <v>23</v>
      </c>
      <c r="B11" s="122" t="s">
        <v>22</v>
      </c>
      <c r="C11" s="122">
        <v>2</v>
      </c>
      <c r="D11" s="123">
        <v>5928</v>
      </c>
      <c r="E11" s="124"/>
    </row>
    <row r="12" spans="1:5">
      <c r="A12" s="121" t="s">
        <v>24</v>
      </c>
      <c r="B12" s="122" t="s">
        <v>22</v>
      </c>
      <c r="C12" s="122">
        <v>3</v>
      </c>
      <c r="D12" s="123">
        <v>3610</v>
      </c>
      <c r="E12" s="124"/>
    </row>
    <row r="13" spans="1:5">
      <c r="A13" s="126" t="s">
        <v>25</v>
      </c>
      <c r="B13" s="122" t="s">
        <v>22</v>
      </c>
      <c r="C13" s="122">
        <v>4</v>
      </c>
      <c r="D13" s="123">
        <v>3280</v>
      </c>
      <c r="E13" s="124"/>
    </row>
    <row r="14" spans="1:5">
      <c r="A14" s="127" t="s">
        <v>26</v>
      </c>
      <c r="B14" s="122" t="s">
        <v>22</v>
      </c>
      <c r="C14" s="122">
        <v>5</v>
      </c>
      <c r="D14" s="123">
        <v>330</v>
      </c>
      <c r="E14" s="124"/>
    </row>
    <row r="15" spans="1:5">
      <c r="A15" s="121" t="s">
        <v>27</v>
      </c>
      <c r="B15" s="122" t="s">
        <v>28</v>
      </c>
      <c r="C15" s="122">
        <v>6</v>
      </c>
      <c r="D15" s="123">
        <v>2019</v>
      </c>
      <c r="E15" s="124"/>
    </row>
    <row r="16" spans="1:5">
      <c r="A16" s="126" t="s">
        <v>29</v>
      </c>
      <c r="B16" s="122" t="s">
        <v>28</v>
      </c>
      <c r="C16" s="122">
        <v>7</v>
      </c>
      <c r="D16" s="123">
        <v>2019</v>
      </c>
      <c r="E16" s="124"/>
    </row>
    <row r="17" spans="1:5">
      <c r="A17" s="126" t="s">
        <v>30</v>
      </c>
      <c r="B17" s="122" t="s">
        <v>28</v>
      </c>
      <c r="C17" s="122">
        <v>8</v>
      </c>
      <c r="D17" s="123">
        <v>0</v>
      </c>
      <c r="E17" s="124"/>
    </row>
    <row r="18" spans="1:5">
      <c r="A18" s="121" t="s">
        <v>31</v>
      </c>
      <c r="B18" s="122" t="s">
        <v>28</v>
      </c>
      <c r="C18" s="122">
        <v>9</v>
      </c>
      <c r="D18" s="128">
        <v>735257</v>
      </c>
      <c r="E18" s="129"/>
    </row>
    <row r="19" spans="1:5">
      <c r="A19" s="121" t="s">
        <v>32</v>
      </c>
      <c r="B19" s="122" t="s">
        <v>28</v>
      </c>
      <c r="C19" s="122">
        <v>10</v>
      </c>
      <c r="D19" s="128">
        <v>601082</v>
      </c>
      <c r="E19" s="129"/>
    </row>
    <row r="20" spans="1:5">
      <c r="A20" s="121" t="s">
        <v>33</v>
      </c>
      <c r="B20" s="122" t="s">
        <v>28</v>
      </c>
      <c r="C20" s="122">
        <v>11</v>
      </c>
      <c r="D20" s="128">
        <v>184796</v>
      </c>
      <c r="E20" s="129"/>
    </row>
    <row r="21" spans="1:5">
      <c r="A21" s="121" t="s">
        <v>34</v>
      </c>
      <c r="B21" s="122" t="s">
        <v>28</v>
      </c>
      <c r="C21" s="122">
        <v>12</v>
      </c>
      <c r="D21" s="128">
        <v>416286</v>
      </c>
      <c r="E21" s="129"/>
    </row>
    <row r="22" spans="1:5">
      <c r="A22" s="130" t="s">
        <v>35</v>
      </c>
      <c r="B22" s="122" t="s">
        <v>20</v>
      </c>
      <c r="C22" s="122" t="s">
        <v>20</v>
      </c>
      <c r="D22" s="123" t="s">
        <v>20</v>
      </c>
      <c r="E22" s="124"/>
    </row>
    <row r="23" spans="1:5">
      <c r="A23" s="121" t="s">
        <v>21</v>
      </c>
      <c r="B23" s="122" t="s">
        <v>22</v>
      </c>
      <c r="C23" s="122">
        <v>13</v>
      </c>
      <c r="D23" s="123">
        <v>21168</v>
      </c>
      <c r="E23" s="124"/>
    </row>
    <row r="24" spans="1:5">
      <c r="A24" s="121" t="s">
        <v>24</v>
      </c>
      <c r="B24" s="122" t="s">
        <v>22</v>
      </c>
      <c r="C24" s="122">
        <v>14</v>
      </c>
      <c r="D24" s="123">
        <v>658</v>
      </c>
      <c r="E24" s="124"/>
    </row>
    <row r="25" spans="1:5">
      <c r="A25" s="121" t="s">
        <v>27</v>
      </c>
      <c r="B25" s="122" t="s">
        <v>28</v>
      </c>
      <c r="C25" s="122">
        <v>15</v>
      </c>
      <c r="D25" s="123">
        <v>495</v>
      </c>
      <c r="E25" s="124"/>
    </row>
    <row r="26" spans="1:5">
      <c r="A26" s="126" t="s">
        <v>29</v>
      </c>
      <c r="B26" s="122" t="s">
        <v>28</v>
      </c>
      <c r="C26" s="122">
        <v>16</v>
      </c>
      <c r="D26" s="123">
        <v>495</v>
      </c>
      <c r="E26" s="124"/>
    </row>
    <row r="27" spans="1:5">
      <c r="A27" s="126" t="s">
        <v>30</v>
      </c>
      <c r="B27" s="122" t="s">
        <v>28</v>
      </c>
      <c r="C27" s="122">
        <v>17</v>
      </c>
      <c r="D27" s="123">
        <v>0</v>
      </c>
      <c r="E27" s="124"/>
    </row>
    <row r="28" spans="1:5">
      <c r="A28" s="121" t="s">
        <v>31</v>
      </c>
      <c r="B28" s="122" t="s">
        <v>28</v>
      </c>
      <c r="C28" s="122">
        <v>18</v>
      </c>
      <c r="D28" s="123">
        <v>250596</v>
      </c>
      <c r="E28" s="124"/>
    </row>
    <row r="29" spans="1:5">
      <c r="A29" s="121" t="s">
        <v>32</v>
      </c>
      <c r="B29" s="122" t="s">
        <v>28</v>
      </c>
      <c r="C29" s="122">
        <v>19</v>
      </c>
      <c r="D29" s="123">
        <v>188328</v>
      </c>
      <c r="E29" s="124"/>
    </row>
    <row r="30" spans="1:5">
      <c r="A30" s="130" t="s">
        <v>36</v>
      </c>
      <c r="B30" s="122" t="s">
        <v>20</v>
      </c>
      <c r="C30" s="122" t="s">
        <v>20</v>
      </c>
      <c r="D30" s="123" t="s">
        <v>20</v>
      </c>
      <c r="E30" s="124"/>
    </row>
    <row r="31" spans="1:5">
      <c r="A31" s="121" t="s">
        <v>37</v>
      </c>
      <c r="B31" s="122" t="s">
        <v>38</v>
      </c>
      <c r="C31" s="122">
        <v>20</v>
      </c>
      <c r="D31" s="123">
        <v>2028</v>
      </c>
      <c r="E31" s="124"/>
    </row>
    <row r="32" spans="1:5">
      <c r="A32" s="121" t="s">
        <v>39</v>
      </c>
      <c r="B32" s="122" t="s">
        <v>38</v>
      </c>
      <c r="C32" s="122">
        <v>21</v>
      </c>
      <c r="D32" s="123">
        <v>110</v>
      </c>
      <c r="E32" s="124"/>
    </row>
    <row r="33" spans="1:5">
      <c r="A33" s="121" t="s">
        <v>40</v>
      </c>
      <c r="B33" s="122" t="s">
        <v>38</v>
      </c>
      <c r="C33" s="122">
        <v>22</v>
      </c>
      <c r="D33" s="123">
        <v>9.5</v>
      </c>
      <c r="E33" s="124"/>
    </row>
    <row r="34" spans="1:5">
      <c r="A34" s="126" t="s">
        <v>41</v>
      </c>
      <c r="B34" s="122" t="s">
        <v>38</v>
      </c>
      <c r="C34" s="122">
        <v>23</v>
      </c>
      <c r="D34" s="123">
        <v>9.5</v>
      </c>
      <c r="E34" s="124"/>
    </row>
    <row r="35" spans="1:5">
      <c r="A35" s="126" t="s">
        <v>42</v>
      </c>
      <c r="B35" s="122" t="s">
        <v>38</v>
      </c>
      <c r="C35" s="122">
        <v>24</v>
      </c>
      <c r="D35" s="123"/>
      <c r="E35" s="124"/>
    </row>
    <row r="36" spans="1:5">
      <c r="A36" s="121" t="s">
        <v>43</v>
      </c>
      <c r="B36" s="122" t="s">
        <v>38</v>
      </c>
      <c r="C36" s="122">
        <v>25</v>
      </c>
      <c r="D36" s="123">
        <v>370</v>
      </c>
      <c r="E36" s="124"/>
    </row>
    <row r="37" spans="1:5">
      <c r="A37" s="131" t="s">
        <v>44</v>
      </c>
      <c r="B37" s="118" t="s">
        <v>38</v>
      </c>
      <c r="C37" s="118">
        <v>26</v>
      </c>
      <c r="D37" s="123">
        <v>248</v>
      </c>
      <c r="E37" s="124"/>
    </row>
    <row r="38" spans="1:5">
      <c r="A38" s="132" t="s">
        <v>45</v>
      </c>
      <c r="B38" s="118" t="s">
        <v>38</v>
      </c>
      <c r="C38" s="118">
        <v>27</v>
      </c>
      <c r="D38" s="123">
        <v>1122</v>
      </c>
      <c r="E38" s="124"/>
    </row>
    <row r="39" spans="1:5">
      <c r="A39" s="132" t="s">
        <v>46</v>
      </c>
      <c r="B39" s="118" t="s">
        <v>38</v>
      </c>
      <c r="C39" s="118">
        <v>28</v>
      </c>
      <c r="D39" s="123">
        <v>932</v>
      </c>
      <c r="E39" s="124"/>
    </row>
    <row r="40" ht="15.15" spans="1:5">
      <c r="A40" s="133" t="s">
        <v>47</v>
      </c>
      <c r="B40" s="134" t="s">
        <v>38</v>
      </c>
      <c r="C40" s="134">
        <v>29</v>
      </c>
      <c r="D40" s="135">
        <v>180</v>
      </c>
      <c r="E40" s="136"/>
    </row>
    <row r="41" s="100" customFormat="1" ht="18" customHeight="1" spans="1:5">
      <c r="A41" s="137" t="s">
        <v>48</v>
      </c>
      <c r="B41" s="137"/>
      <c r="C41" s="137"/>
      <c r="D41" s="137"/>
      <c r="E41" s="137"/>
    </row>
    <row r="42" spans="1:5">
      <c r="A42" s="138" t="s">
        <v>49</v>
      </c>
      <c r="B42" s="138"/>
      <c r="C42" s="138"/>
      <c r="D42" s="138"/>
      <c r="E42" s="138"/>
    </row>
    <row r="43" spans="1:5">
      <c r="A43" s="138"/>
      <c r="B43" s="138"/>
      <c r="C43" s="138"/>
      <c r="D43" s="138"/>
      <c r="E43" s="138"/>
    </row>
    <row r="44" spans="1:5">
      <c r="A44" s="138"/>
      <c r="B44" s="138"/>
      <c r="C44" s="138"/>
      <c r="D44" s="138"/>
      <c r="E44" s="138"/>
    </row>
    <row r="45" spans="1:5">
      <c r="A45" s="138"/>
      <c r="B45" s="138"/>
      <c r="C45" s="138"/>
      <c r="D45" s="138"/>
      <c r="E45" s="138"/>
    </row>
  </sheetData>
  <mergeCells count="39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9"/>
  <sheetViews>
    <sheetView topLeftCell="P27" workbookViewId="0">
      <selection activeCell="AD41" sqref="AD41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2" customFormat="1" ht="27" customHeight="1" spans="1:33">
      <c r="A2" s="11" t="s">
        <v>12</v>
      </c>
      <c r="B2" s="12" t="s">
        <v>13</v>
      </c>
      <c r="C2" s="11" t="s">
        <v>14</v>
      </c>
      <c r="D2" s="11" t="s">
        <v>51</v>
      </c>
      <c r="E2" s="11" t="s">
        <v>52</v>
      </c>
      <c r="F2" s="13" t="s">
        <v>53</v>
      </c>
      <c r="G2" s="14" t="s">
        <v>54</v>
      </c>
      <c r="H2" s="14" t="s">
        <v>55</v>
      </c>
      <c r="I2" s="14" t="s">
        <v>56</v>
      </c>
      <c r="J2" s="14" t="s">
        <v>57</v>
      </c>
      <c r="K2" s="14" t="s">
        <v>58</v>
      </c>
      <c r="L2" s="14" t="s">
        <v>59</v>
      </c>
      <c r="M2" s="14" t="s">
        <v>60</v>
      </c>
      <c r="N2" s="14" t="s">
        <v>61</v>
      </c>
      <c r="O2" s="14" t="s">
        <v>62</v>
      </c>
      <c r="P2" s="14" t="s">
        <v>63</v>
      </c>
      <c r="Q2" s="14" t="s">
        <v>64</v>
      </c>
      <c r="R2" s="14" t="s">
        <v>65</v>
      </c>
      <c r="S2" s="14" t="s">
        <v>66</v>
      </c>
      <c r="T2" s="14" t="s">
        <v>67</v>
      </c>
      <c r="U2" s="14" t="s">
        <v>68</v>
      </c>
      <c r="V2" s="14" t="s">
        <v>69</v>
      </c>
      <c r="W2" s="14" t="s">
        <v>70</v>
      </c>
      <c r="X2" s="14" t="s">
        <v>71</v>
      </c>
      <c r="Y2" s="14" t="s">
        <v>72</v>
      </c>
      <c r="Z2" s="14" t="s">
        <v>73</v>
      </c>
      <c r="AA2" s="14" t="s">
        <v>74</v>
      </c>
      <c r="AB2" s="80" t="s">
        <v>75</v>
      </c>
      <c r="AC2" s="81" t="s">
        <v>76</v>
      </c>
      <c r="AD2" s="82" t="s">
        <v>77</v>
      </c>
      <c r="AE2" s="83"/>
      <c r="AF2" s="83"/>
      <c r="AG2" s="83"/>
    </row>
    <row r="3" s="3" customFormat="1" customHeight="1" spans="1:33">
      <c r="A3" s="15" t="s">
        <v>19</v>
      </c>
      <c r="B3" s="16" t="s">
        <v>20</v>
      </c>
      <c r="C3" s="16" t="s">
        <v>20</v>
      </c>
      <c r="D3" s="16" t="s">
        <v>20</v>
      </c>
      <c r="E3" s="16" t="s">
        <v>20</v>
      </c>
      <c r="F3" s="16" t="s">
        <v>20</v>
      </c>
      <c r="G3" s="16" t="s">
        <v>20</v>
      </c>
      <c r="H3" s="16" t="s">
        <v>20</v>
      </c>
      <c r="I3" s="16" t="s">
        <v>20</v>
      </c>
      <c r="J3" s="16" t="s">
        <v>20</v>
      </c>
      <c r="K3" s="16" t="s">
        <v>20</v>
      </c>
      <c r="L3" s="16" t="s">
        <v>20</v>
      </c>
      <c r="M3" s="16" t="s">
        <v>20</v>
      </c>
      <c r="N3" s="16" t="s">
        <v>20</v>
      </c>
      <c r="O3" s="16" t="s">
        <v>20</v>
      </c>
      <c r="P3" s="16" t="s">
        <v>20</v>
      </c>
      <c r="Q3" s="16" t="s">
        <v>20</v>
      </c>
      <c r="R3" s="16" t="s">
        <v>20</v>
      </c>
      <c r="S3" s="16" t="s">
        <v>20</v>
      </c>
      <c r="T3" s="16" t="s">
        <v>20</v>
      </c>
      <c r="U3" s="16" t="s">
        <v>20</v>
      </c>
      <c r="V3" s="16" t="s">
        <v>20</v>
      </c>
      <c r="W3" s="16" t="s">
        <v>20</v>
      </c>
      <c r="X3" s="16" t="s">
        <v>20</v>
      </c>
      <c r="Y3" s="16" t="s">
        <v>20</v>
      </c>
      <c r="Z3" s="16" t="s">
        <v>20</v>
      </c>
      <c r="AA3" s="16" t="s">
        <v>20</v>
      </c>
      <c r="AB3" s="16" t="s">
        <v>20</v>
      </c>
      <c r="AC3" s="16" t="s">
        <v>20</v>
      </c>
      <c r="AD3" s="16" t="s">
        <v>20</v>
      </c>
      <c r="AE3" s="84"/>
      <c r="AF3" s="84"/>
      <c r="AG3" s="84"/>
    </row>
    <row r="4" s="4" customFormat="1" customHeight="1" spans="1:33">
      <c r="A4" s="17" t="s">
        <v>21</v>
      </c>
      <c r="B4" s="18" t="s">
        <v>22</v>
      </c>
      <c r="C4" s="18">
        <v>1</v>
      </c>
      <c r="D4" s="19">
        <v>52471</v>
      </c>
      <c r="E4" s="19">
        <v>55736</v>
      </c>
      <c r="F4" s="20">
        <f>D4/E4-1</f>
        <v>-0.0585797330271279</v>
      </c>
      <c r="G4" s="19">
        <v>3850</v>
      </c>
      <c r="H4" s="19">
        <v>670</v>
      </c>
      <c r="I4" s="19">
        <v>3350</v>
      </c>
      <c r="J4" s="19">
        <v>620</v>
      </c>
      <c r="K4" s="19">
        <v>1210</v>
      </c>
      <c r="L4" s="19">
        <v>3510</v>
      </c>
      <c r="M4" s="19">
        <v>624</v>
      </c>
      <c r="N4" s="19">
        <v>1210</v>
      </c>
      <c r="O4" s="19">
        <v>3510</v>
      </c>
      <c r="P4" s="19">
        <v>1224</v>
      </c>
      <c r="Q4" s="19">
        <v>4460</v>
      </c>
      <c r="R4" s="19">
        <v>3240</v>
      </c>
      <c r="S4" s="19">
        <v>7840</v>
      </c>
      <c r="T4" s="19">
        <v>2240</v>
      </c>
      <c r="U4" s="19">
        <v>3090</v>
      </c>
      <c r="V4" s="19">
        <v>2060</v>
      </c>
      <c r="W4" s="19">
        <v>815</v>
      </c>
      <c r="X4" s="19">
        <v>1710</v>
      </c>
      <c r="Y4" s="19">
        <v>3420</v>
      </c>
      <c r="Z4" s="19">
        <v>744</v>
      </c>
      <c r="AA4" s="19">
        <v>1050</v>
      </c>
      <c r="AB4" s="19">
        <v>2024</v>
      </c>
      <c r="AC4" s="19">
        <f>SUM(G4:AB4)</f>
        <v>52471</v>
      </c>
      <c r="AD4" s="19">
        <f>AC4-D4</f>
        <v>0</v>
      </c>
      <c r="AE4" s="85"/>
      <c r="AF4" s="85"/>
      <c r="AG4" s="85"/>
    </row>
    <row r="5" s="4" customFormat="1" customHeight="1" spans="1:35">
      <c r="A5" s="21" t="s">
        <v>23</v>
      </c>
      <c r="B5" s="18" t="s">
        <v>22</v>
      </c>
      <c r="C5" s="18">
        <v>2</v>
      </c>
      <c r="D5" s="19">
        <v>5928</v>
      </c>
      <c r="E5" s="19">
        <v>5355</v>
      </c>
      <c r="F5" s="20">
        <f t="shared" ref="F5:F15" si="0">D5/E5-1</f>
        <v>0.107002801120448</v>
      </c>
      <c r="G5" s="19">
        <v>1388</v>
      </c>
      <c r="H5" s="19">
        <v>60</v>
      </c>
      <c r="I5" s="19">
        <v>310</v>
      </c>
      <c r="J5" s="19">
        <v>50</v>
      </c>
      <c r="K5" s="19">
        <v>120</v>
      </c>
      <c r="L5" s="19">
        <v>320</v>
      </c>
      <c r="M5" s="19">
        <v>56</v>
      </c>
      <c r="N5" s="19">
        <v>109</v>
      </c>
      <c r="O5" s="19">
        <v>310</v>
      </c>
      <c r="P5" s="19">
        <v>108</v>
      </c>
      <c r="Q5" s="19">
        <v>420</v>
      </c>
      <c r="R5" s="19">
        <v>310</v>
      </c>
      <c r="S5" s="19">
        <v>740</v>
      </c>
      <c r="T5" s="19">
        <v>210</v>
      </c>
      <c r="U5" s="19">
        <v>308</v>
      </c>
      <c r="V5" s="19">
        <v>200</v>
      </c>
      <c r="W5" s="19">
        <v>87</v>
      </c>
      <c r="X5" s="19">
        <v>168</v>
      </c>
      <c r="Y5" s="19">
        <v>320</v>
      </c>
      <c r="Z5" s="19">
        <v>70</v>
      </c>
      <c r="AA5" s="19">
        <v>100</v>
      </c>
      <c r="AB5" s="19">
        <v>164</v>
      </c>
      <c r="AC5" s="19">
        <f t="shared" ref="AC5:AC34" si="1">SUM(G5:AB5)</f>
        <v>5928</v>
      </c>
      <c r="AD5" s="19">
        <f t="shared" ref="AD5:AD34" si="2">AC5-D5</f>
        <v>0</v>
      </c>
      <c r="AE5" s="86"/>
      <c r="AF5" s="86"/>
      <c r="AG5" s="86"/>
      <c r="AH5" s="97"/>
      <c r="AI5" s="97"/>
    </row>
    <row r="6" s="4" customFormat="1" customHeight="1" spans="1:35">
      <c r="A6" s="17" t="s">
        <v>24</v>
      </c>
      <c r="B6" s="18" t="s">
        <v>22</v>
      </c>
      <c r="C6" s="18">
        <v>3</v>
      </c>
      <c r="D6" s="19">
        <v>3610</v>
      </c>
      <c r="E6" s="19">
        <v>3728</v>
      </c>
      <c r="F6" s="20">
        <f t="shared" si="0"/>
        <v>-0.0316523605150214</v>
      </c>
      <c r="G6" s="19">
        <v>55</v>
      </c>
      <c r="H6" s="19">
        <v>52</v>
      </c>
      <c r="I6" s="19">
        <v>515</v>
      </c>
      <c r="J6" s="19"/>
      <c r="K6" s="19">
        <v>80</v>
      </c>
      <c r="L6" s="19">
        <v>91</v>
      </c>
      <c r="M6" s="19">
        <v>70</v>
      </c>
      <c r="N6" s="19">
        <v>82</v>
      </c>
      <c r="O6" s="19">
        <v>210</v>
      </c>
      <c r="P6" s="19">
        <v>91</v>
      </c>
      <c r="Q6" s="19">
        <v>285</v>
      </c>
      <c r="R6" s="19">
        <v>160</v>
      </c>
      <c r="S6" s="19">
        <v>370</v>
      </c>
      <c r="T6" s="19">
        <v>206</v>
      </c>
      <c r="U6" s="19">
        <v>301</v>
      </c>
      <c r="V6" s="19">
        <v>310</v>
      </c>
      <c r="W6" s="19">
        <v>130</v>
      </c>
      <c r="X6" s="19">
        <v>93</v>
      </c>
      <c r="Y6" s="19">
        <v>182</v>
      </c>
      <c r="Z6" s="19">
        <v>81</v>
      </c>
      <c r="AA6" s="19">
        <v>72</v>
      </c>
      <c r="AB6" s="19">
        <v>174</v>
      </c>
      <c r="AC6" s="19">
        <f t="shared" si="1"/>
        <v>3610</v>
      </c>
      <c r="AD6" s="19">
        <f t="shared" si="2"/>
        <v>0</v>
      </c>
      <c r="AE6" s="86"/>
      <c r="AF6" s="86"/>
      <c r="AG6" s="86"/>
      <c r="AH6" s="97"/>
      <c r="AI6" s="97"/>
    </row>
    <row r="7" s="4" customFormat="1" customHeight="1" spans="1:35">
      <c r="A7" s="22" t="s">
        <v>25</v>
      </c>
      <c r="B7" s="18" t="s">
        <v>22</v>
      </c>
      <c r="C7" s="18">
        <v>4</v>
      </c>
      <c r="D7" s="19">
        <v>3280</v>
      </c>
      <c r="E7" s="19">
        <v>3578</v>
      </c>
      <c r="F7" s="20">
        <f t="shared" si="0"/>
        <v>-0.0832867523756289</v>
      </c>
      <c r="G7" s="19">
        <v>55</v>
      </c>
      <c r="H7" s="19">
        <v>52</v>
      </c>
      <c r="I7" s="19">
        <f>I6-I8</f>
        <v>185</v>
      </c>
      <c r="J7" s="19"/>
      <c r="K7" s="19">
        <v>80</v>
      </c>
      <c r="L7" s="19">
        <v>91</v>
      </c>
      <c r="M7" s="19">
        <v>70</v>
      </c>
      <c r="N7" s="19">
        <v>82</v>
      </c>
      <c r="O7" s="19">
        <v>210</v>
      </c>
      <c r="P7" s="19">
        <v>91</v>
      </c>
      <c r="Q7" s="19">
        <v>285</v>
      </c>
      <c r="R7" s="19">
        <v>160</v>
      </c>
      <c r="S7" s="19">
        <v>370</v>
      </c>
      <c r="T7" s="19">
        <v>206</v>
      </c>
      <c r="U7" s="19">
        <v>301</v>
      </c>
      <c r="V7" s="19">
        <v>310</v>
      </c>
      <c r="W7" s="19">
        <v>130</v>
      </c>
      <c r="X7" s="19">
        <v>93</v>
      </c>
      <c r="Y7" s="19">
        <v>182</v>
      </c>
      <c r="Z7" s="19">
        <v>81</v>
      </c>
      <c r="AA7" s="19">
        <v>72</v>
      </c>
      <c r="AB7" s="19">
        <v>174</v>
      </c>
      <c r="AC7" s="19">
        <f t="shared" si="1"/>
        <v>3280</v>
      </c>
      <c r="AD7" s="19">
        <f t="shared" si="2"/>
        <v>0</v>
      </c>
      <c r="AE7" s="86"/>
      <c r="AF7" s="86"/>
      <c r="AG7" s="86"/>
      <c r="AH7" s="97"/>
      <c r="AI7" s="97"/>
    </row>
    <row r="8" s="4" customFormat="1" customHeight="1" spans="1:35">
      <c r="A8" s="23" t="s">
        <v>26</v>
      </c>
      <c r="B8" s="18" t="s">
        <v>22</v>
      </c>
      <c r="C8" s="18">
        <v>5</v>
      </c>
      <c r="D8" s="19">
        <v>330</v>
      </c>
      <c r="E8" s="19">
        <v>150</v>
      </c>
      <c r="F8" s="20">
        <f t="shared" si="0"/>
        <v>1.2</v>
      </c>
      <c r="G8" s="19"/>
      <c r="H8" s="19"/>
      <c r="I8" s="19">
        <v>330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>
        <f t="shared" si="1"/>
        <v>330</v>
      </c>
      <c r="AD8" s="19">
        <f t="shared" si="2"/>
        <v>0</v>
      </c>
      <c r="AE8" s="86"/>
      <c r="AF8" s="86"/>
      <c r="AG8" s="86"/>
      <c r="AH8" s="97"/>
      <c r="AI8" s="97"/>
    </row>
    <row r="9" s="4" customFormat="1" customHeight="1" spans="1:35">
      <c r="A9" s="17" t="s">
        <v>27</v>
      </c>
      <c r="B9" s="18" t="s">
        <v>28</v>
      </c>
      <c r="C9" s="18">
        <v>6</v>
      </c>
      <c r="D9" s="19">
        <v>2019</v>
      </c>
      <c r="E9" s="19">
        <v>2001</v>
      </c>
      <c r="F9" s="20">
        <f t="shared" si="0"/>
        <v>0.00899550224887546</v>
      </c>
      <c r="G9" s="19"/>
      <c r="H9" s="19"/>
      <c r="I9" s="19"/>
      <c r="J9" s="19">
        <v>113</v>
      </c>
      <c r="K9" s="19"/>
      <c r="L9" s="19"/>
      <c r="M9" s="19"/>
      <c r="N9" s="19"/>
      <c r="O9" s="19"/>
      <c r="P9" s="19">
        <v>105</v>
      </c>
      <c r="Q9" s="19">
        <v>115</v>
      </c>
      <c r="R9" s="19">
        <v>103</v>
      </c>
      <c r="S9" s="19">
        <v>180</v>
      </c>
      <c r="T9" s="19">
        <v>134</v>
      </c>
      <c r="U9" s="19">
        <v>185</v>
      </c>
      <c r="V9" s="19">
        <v>218</v>
      </c>
      <c r="W9" s="19">
        <v>150</v>
      </c>
      <c r="X9" s="19">
        <v>130</v>
      </c>
      <c r="Y9" s="19">
        <v>260</v>
      </c>
      <c r="Z9" s="19">
        <v>42</v>
      </c>
      <c r="AA9" s="19">
        <v>62</v>
      </c>
      <c r="AB9" s="19">
        <v>222</v>
      </c>
      <c r="AC9" s="19">
        <f t="shared" si="1"/>
        <v>2019</v>
      </c>
      <c r="AD9" s="19">
        <f t="shared" si="2"/>
        <v>0</v>
      </c>
      <c r="AE9" s="86"/>
      <c r="AF9" s="86"/>
      <c r="AG9" s="86"/>
      <c r="AH9" s="97"/>
      <c r="AI9" s="97"/>
    </row>
    <row r="10" s="4" customFormat="1" customHeight="1" spans="1:35">
      <c r="A10" s="22" t="s">
        <v>29</v>
      </c>
      <c r="B10" s="18" t="s">
        <v>28</v>
      </c>
      <c r="C10" s="18">
        <v>7</v>
      </c>
      <c r="D10" s="19">
        <v>2019</v>
      </c>
      <c r="E10" s="19">
        <v>2001</v>
      </c>
      <c r="F10" s="20">
        <f t="shared" si="0"/>
        <v>0.00899550224887546</v>
      </c>
      <c r="G10" s="19"/>
      <c r="H10" s="19"/>
      <c r="I10" s="19"/>
      <c r="J10" s="19">
        <v>113</v>
      </c>
      <c r="K10" s="19"/>
      <c r="L10" s="19"/>
      <c r="M10" s="19"/>
      <c r="N10" s="19"/>
      <c r="O10" s="19"/>
      <c r="P10" s="19">
        <v>105</v>
      </c>
      <c r="Q10" s="19">
        <v>115</v>
      </c>
      <c r="R10" s="19">
        <v>103</v>
      </c>
      <c r="S10" s="19">
        <v>180</v>
      </c>
      <c r="T10" s="19">
        <v>134</v>
      </c>
      <c r="U10" s="19">
        <v>185</v>
      </c>
      <c r="V10" s="19">
        <v>218</v>
      </c>
      <c r="W10" s="19">
        <v>150</v>
      </c>
      <c r="X10" s="19">
        <v>130</v>
      </c>
      <c r="Y10" s="19">
        <v>260</v>
      </c>
      <c r="Z10" s="19">
        <v>42</v>
      </c>
      <c r="AA10" s="19">
        <v>62</v>
      </c>
      <c r="AB10" s="19">
        <v>222</v>
      </c>
      <c r="AC10" s="19">
        <f t="shared" si="1"/>
        <v>2019</v>
      </c>
      <c r="AD10" s="19">
        <f t="shared" si="2"/>
        <v>0</v>
      </c>
      <c r="AE10" s="86"/>
      <c r="AF10" s="86"/>
      <c r="AG10" s="86"/>
      <c r="AH10" s="97"/>
      <c r="AI10" s="97"/>
    </row>
    <row r="11" s="4" customFormat="1" customHeight="1" spans="1:35">
      <c r="A11" s="22" t="s">
        <v>30</v>
      </c>
      <c r="B11" s="18" t="s">
        <v>28</v>
      </c>
      <c r="C11" s="18">
        <v>8</v>
      </c>
      <c r="D11" s="19">
        <v>0</v>
      </c>
      <c r="E11" s="19">
        <v>0</v>
      </c>
      <c r="F11" s="20" t="e">
        <f t="shared" si="0"/>
        <v>#DIV/0!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>
        <f t="shared" si="1"/>
        <v>0</v>
      </c>
      <c r="AD11" s="19">
        <f t="shared" si="2"/>
        <v>0</v>
      </c>
      <c r="AE11" s="86"/>
      <c r="AF11" s="86"/>
      <c r="AG11" s="86"/>
      <c r="AH11" s="97"/>
      <c r="AI11" s="97"/>
    </row>
    <row r="12" s="4" customFormat="1" customHeight="1" spans="1:35">
      <c r="A12" s="17" t="s">
        <v>31</v>
      </c>
      <c r="B12" s="18" t="s">
        <v>28</v>
      </c>
      <c r="C12" s="18">
        <v>9</v>
      </c>
      <c r="D12" s="19">
        <v>735257</v>
      </c>
      <c r="E12" s="19">
        <v>756192</v>
      </c>
      <c r="F12" s="20">
        <f t="shared" si="0"/>
        <v>-0.0276847678896365</v>
      </c>
      <c r="G12" s="19">
        <v>42702</v>
      </c>
      <c r="H12" s="19">
        <v>27230</v>
      </c>
      <c r="I12" s="19">
        <v>34408</v>
      </c>
      <c r="J12" s="19">
        <v>35202</v>
      </c>
      <c r="K12" s="19">
        <v>42420</v>
      </c>
      <c r="L12" s="19">
        <v>44020</v>
      </c>
      <c r="M12" s="19">
        <v>30180</v>
      </c>
      <c r="N12" s="19">
        <v>42703</v>
      </c>
      <c r="O12" s="19">
        <v>24120</v>
      </c>
      <c r="P12" s="19">
        <v>41940</v>
      </c>
      <c r="Q12" s="19">
        <v>31020</v>
      </c>
      <c r="R12" s="19">
        <v>23010</v>
      </c>
      <c r="S12" s="19">
        <v>39672</v>
      </c>
      <c r="T12" s="19">
        <v>36106</v>
      </c>
      <c r="U12" s="19">
        <v>26080</v>
      </c>
      <c r="V12" s="19">
        <v>37300</v>
      </c>
      <c r="W12" s="19">
        <v>38850</v>
      </c>
      <c r="X12" s="19">
        <v>21424</v>
      </c>
      <c r="Y12" s="19">
        <v>24360</v>
      </c>
      <c r="Z12" s="19">
        <v>25320</v>
      </c>
      <c r="AA12" s="19">
        <v>30110</v>
      </c>
      <c r="AB12" s="19">
        <v>37080</v>
      </c>
      <c r="AC12" s="19">
        <f t="shared" si="1"/>
        <v>735257</v>
      </c>
      <c r="AD12" s="19">
        <f t="shared" si="2"/>
        <v>0</v>
      </c>
      <c r="AE12" s="86"/>
      <c r="AF12" s="86"/>
      <c r="AG12" s="86"/>
      <c r="AH12" s="97"/>
      <c r="AI12" s="97"/>
    </row>
    <row r="13" s="4" customFormat="1" customHeight="1" spans="1:35">
      <c r="A13" s="17" t="s">
        <v>32</v>
      </c>
      <c r="B13" s="18" t="s">
        <v>28</v>
      </c>
      <c r="C13" s="18">
        <v>10</v>
      </c>
      <c r="D13" s="19">
        <v>601082</v>
      </c>
      <c r="E13" s="19">
        <v>604954</v>
      </c>
      <c r="F13" s="20">
        <f t="shared" si="0"/>
        <v>-0.00640048664857162</v>
      </c>
      <c r="G13" s="19">
        <v>36260</v>
      </c>
      <c r="H13" s="19">
        <v>22730</v>
      </c>
      <c r="I13" s="19">
        <v>28052</v>
      </c>
      <c r="J13" s="19">
        <v>28101</v>
      </c>
      <c r="K13" s="19">
        <v>33850</v>
      </c>
      <c r="L13" s="19">
        <v>40012</v>
      </c>
      <c r="M13" s="19">
        <v>24101</v>
      </c>
      <c r="N13" s="19">
        <v>33160</v>
      </c>
      <c r="O13" s="19">
        <v>19410</v>
      </c>
      <c r="P13" s="19">
        <v>33550</v>
      </c>
      <c r="Q13" s="19">
        <v>24504</v>
      </c>
      <c r="R13" s="19">
        <v>18230</v>
      </c>
      <c r="S13" s="19">
        <v>38500</v>
      </c>
      <c r="T13" s="19">
        <v>28060</v>
      </c>
      <c r="U13" s="19">
        <v>20710</v>
      </c>
      <c r="V13" s="19">
        <v>30440</v>
      </c>
      <c r="W13" s="19">
        <v>29648</v>
      </c>
      <c r="X13" s="19">
        <v>17720</v>
      </c>
      <c r="Y13" s="19">
        <v>20180</v>
      </c>
      <c r="Z13" s="19">
        <v>19560</v>
      </c>
      <c r="AA13" s="19">
        <v>24100</v>
      </c>
      <c r="AB13" s="19">
        <v>30204</v>
      </c>
      <c r="AC13" s="19">
        <f t="shared" si="1"/>
        <v>601082</v>
      </c>
      <c r="AD13" s="19">
        <f t="shared" si="2"/>
        <v>0</v>
      </c>
      <c r="AE13" s="86"/>
      <c r="AF13" s="86"/>
      <c r="AG13" s="86"/>
      <c r="AH13" s="97"/>
      <c r="AI13" s="97"/>
    </row>
    <row r="14" s="4" customFormat="1" customHeight="1" spans="1:35">
      <c r="A14" s="17" t="s">
        <v>33</v>
      </c>
      <c r="B14" s="18" t="s">
        <v>28</v>
      </c>
      <c r="C14" s="18">
        <v>11</v>
      </c>
      <c r="D14" s="19">
        <v>184796</v>
      </c>
      <c r="E14" s="19">
        <v>181486</v>
      </c>
      <c r="F14" s="20">
        <f t="shared" si="0"/>
        <v>0.018238321413222</v>
      </c>
      <c r="G14" s="19">
        <v>11879</v>
      </c>
      <c r="H14" s="19">
        <v>7020</v>
      </c>
      <c r="I14" s="19">
        <v>8306</v>
      </c>
      <c r="J14" s="19">
        <v>8260</v>
      </c>
      <c r="K14" s="19">
        <v>10160</v>
      </c>
      <c r="L14" s="19">
        <v>12002</v>
      </c>
      <c r="M14" s="19">
        <v>7306</v>
      </c>
      <c r="N14" s="19">
        <v>10940</v>
      </c>
      <c r="O14" s="19">
        <v>5860</v>
      </c>
      <c r="P14" s="19">
        <v>10050</v>
      </c>
      <c r="Q14" s="19">
        <v>7960</v>
      </c>
      <c r="R14" s="19">
        <v>5510</v>
      </c>
      <c r="S14" s="19">
        <v>11860</v>
      </c>
      <c r="T14" s="19">
        <v>8803</v>
      </c>
      <c r="U14" s="19">
        <v>6220</v>
      </c>
      <c r="V14" s="19">
        <v>9302</v>
      </c>
      <c r="W14" s="19">
        <v>8950</v>
      </c>
      <c r="X14" s="19">
        <v>5622</v>
      </c>
      <c r="Y14" s="19">
        <v>6248</v>
      </c>
      <c r="Z14" s="19">
        <v>5969</v>
      </c>
      <c r="AA14" s="19">
        <v>7250</v>
      </c>
      <c r="AB14" s="19">
        <v>9319</v>
      </c>
      <c r="AC14" s="19">
        <f t="shared" si="1"/>
        <v>184796</v>
      </c>
      <c r="AD14" s="19">
        <f t="shared" si="2"/>
        <v>0</v>
      </c>
      <c r="AE14" s="86"/>
      <c r="AF14" s="86"/>
      <c r="AG14" s="86"/>
      <c r="AH14" s="97"/>
      <c r="AI14" s="97"/>
    </row>
    <row r="15" s="4" customFormat="1" customHeight="1" spans="1:35">
      <c r="A15" s="17" t="s">
        <v>34</v>
      </c>
      <c r="B15" s="18" t="s">
        <v>28</v>
      </c>
      <c r="C15" s="18">
        <v>12</v>
      </c>
      <c r="D15" s="19">
        <v>416286</v>
      </c>
      <c r="E15" s="19">
        <v>423468</v>
      </c>
      <c r="F15" s="20">
        <f t="shared" si="0"/>
        <v>-0.0169599591940831</v>
      </c>
      <c r="G15" s="19">
        <f>G13-G14</f>
        <v>24381</v>
      </c>
      <c r="H15" s="19">
        <f t="shared" ref="H15:AB15" si="3">H13-H14</f>
        <v>15710</v>
      </c>
      <c r="I15" s="19">
        <f t="shared" si="3"/>
        <v>19746</v>
      </c>
      <c r="J15" s="19">
        <f t="shared" si="3"/>
        <v>19841</v>
      </c>
      <c r="K15" s="19">
        <f t="shared" si="3"/>
        <v>23690</v>
      </c>
      <c r="L15" s="19">
        <f t="shared" si="3"/>
        <v>28010</v>
      </c>
      <c r="M15" s="19">
        <f t="shared" si="3"/>
        <v>16795</v>
      </c>
      <c r="N15" s="19">
        <f t="shared" si="3"/>
        <v>22220</v>
      </c>
      <c r="O15" s="19">
        <f t="shared" si="3"/>
        <v>13550</v>
      </c>
      <c r="P15" s="19">
        <f t="shared" si="3"/>
        <v>23500</v>
      </c>
      <c r="Q15" s="19">
        <f t="shared" si="3"/>
        <v>16544</v>
      </c>
      <c r="R15" s="19">
        <f t="shared" si="3"/>
        <v>12720</v>
      </c>
      <c r="S15" s="19">
        <f t="shared" si="3"/>
        <v>26640</v>
      </c>
      <c r="T15" s="19">
        <f t="shared" si="3"/>
        <v>19257</v>
      </c>
      <c r="U15" s="19">
        <f t="shared" si="3"/>
        <v>14490</v>
      </c>
      <c r="V15" s="19">
        <f t="shared" si="3"/>
        <v>21138</v>
      </c>
      <c r="W15" s="19">
        <f t="shared" si="3"/>
        <v>20698</v>
      </c>
      <c r="X15" s="19">
        <f t="shared" si="3"/>
        <v>12098</v>
      </c>
      <c r="Y15" s="19">
        <f t="shared" si="3"/>
        <v>13932</v>
      </c>
      <c r="Z15" s="19">
        <f t="shared" si="3"/>
        <v>13591</v>
      </c>
      <c r="AA15" s="19">
        <f t="shared" si="3"/>
        <v>16850</v>
      </c>
      <c r="AB15" s="19">
        <f t="shared" si="3"/>
        <v>20885</v>
      </c>
      <c r="AC15" s="19">
        <f t="shared" si="1"/>
        <v>416286</v>
      </c>
      <c r="AD15" s="19">
        <f t="shared" si="2"/>
        <v>0</v>
      </c>
      <c r="AE15" s="86"/>
      <c r="AF15" s="86"/>
      <c r="AG15" s="86"/>
      <c r="AH15" s="97"/>
      <c r="AI15" s="97"/>
    </row>
    <row r="16" s="5" customFormat="1" customHeight="1" spans="1:36">
      <c r="A16" s="24" t="s">
        <v>35</v>
      </c>
      <c r="B16" s="25" t="s">
        <v>20</v>
      </c>
      <c r="C16" s="26" t="s">
        <v>20</v>
      </c>
      <c r="D16" s="26" t="s">
        <v>20</v>
      </c>
      <c r="E16" s="26"/>
      <c r="F16" s="27" t="s">
        <v>20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31" t="s">
        <v>20</v>
      </c>
      <c r="AD16" s="31" t="s">
        <v>20</v>
      </c>
      <c r="AE16" s="87"/>
      <c r="AF16" s="87"/>
      <c r="AG16" s="87"/>
      <c r="AH16" s="87"/>
      <c r="AI16" s="87"/>
      <c r="AJ16" s="87"/>
    </row>
    <row r="17" s="5" customFormat="1" customHeight="1" spans="1:35">
      <c r="A17" s="29" t="s">
        <v>21</v>
      </c>
      <c r="B17" s="30" t="s">
        <v>22</v>
      </c>
      <c r="C17" s="30">
        <v>13</v>
      </c>
      <c r="D17" s="31">
        <v>21168</v>
      </c>
      <c r="E17" s="31">
        <v>18068</v>
      </c>
      <c r="F17" s="27">
        <f t="shared" ref="F16:F34" si="4">D17/E17-1</f>
        <v>0.171574053575382</v>
      </c>
      <c r="G17" s="28">
        <v>1552</v>
      </c>
      <c r="H17" s="28">
        <v>270</v>
      </c>
      <c r="I17" s="28">
        <v>1351</v>
      </c>
      <c r="J17" s="28">
        <v>250</v>
      </c>
      <c r="K17" s="28">
        <v>488</v>
      </c>
      <c r="L17" s="28">
        <v>1416</v>
      </c>
      <c r="M17" s="28">
        <v>252</v>
      </c>
      <c r="N17" s="28">
        <v>488</v>
      </c>
      <c r="O17" s="28">
        <v>1416</v>
      </c>
      <c r="P17" s="28">
        <v>494</v>
      </c>
      <c r="Q17" s="28">
        <v>1799</v>
      </c>
      <c r="R17" s="28">
        <v>1307</v>
      </c>
      <c r="S17" s="28">
        <v>3163</v>
      </c>
      <c r="T17" s="28">
        <v>904</v>
      </c>
      <c r="U17" s="28">
        <v>1247</v>
      </c>
      <c r="V17" s="28">
        <v>831</v>
      </c>
      <c r="W17" s="28">
        <v>329</v>
      </c>
      <c r="X17" s="28">
        <v>690</v>
      </c>
      <c r="Y17" s="28">
        <v>1380</v>
      </c>
      <c r="Z17" s="28">
        <v>300</v>
      </c>
      <c r="AA17" s="28">
        <v>424</v>
      </c>
      <c r="AB17" s="28">
        <v>817</v>
      </c>
      <c r="AC17" s="31">
        <f t="shared" si="1"/>
        <v>21168</v>
      </c>
      <c r="AD17" s="31">
        <f t="shared" si="2"/>
        <v>0</v>
      </c>
      <c r="AE17" s="87"/>
      <c r="AF17" s="87"/>
      <c r="AG17" s="87"/>
      <c r="AH17" s="98"/>
      <c r="AI17" s="98"/>
    </row>
    <row r="18" s="5" customFormat="1" customHeight="1" spans="1:35">
      <c r="A18" s="29" t="s">
        <v>24</v>
      </c>
      <c r="B18" s="30" t="s">
        <v>22</v>
      </c>
      <c r="C18" s="30">
        <v>14</v>
      </c>
      <c r="D18" s="31">
        <v>658</v>
      </c>
      <c r="E18" s="31">
        <v>635</v>
      </c>
      <c r="F18" s="27">
        <f t="shared" si="4"/>
        <v>0.036220472440945</v>
      </c>
      <c r="G18" s="31">
        <v>11</v>
      </c>
      <c r="H18" s="31">
        <v>10</v>
      </c>
      <c r="I18" s="31">
        <v>37</v>
      </c>
      <c r="J18" s="31">
        <v>0</v>
      </c>
      <c r="K18" s="31">
        <v>16</v>
      </c>
      <c r="L18" s="31">
        <v>18</v>
      </c>
      <c r="M18" s="31">
        <v>14</v>
      </c>
      <c r="N18" s="31">
        <v>16</v>
      </c>
      <c r="O18" s="31">
        <v>42</v>
      </c>
      <c r="P18" s="31">
        <v>19</v>
      </c>
      <c r="Q18" s="31">
        <v>58</v>
      </c>
      <c r="R18" s="31">
        <v>32</v>
      </c>
      <c r="S18" s="31">
        <v>75</v>
      </c>
      <c r="T18" s="31">
        <v>41</v>
      </c>
      <c r="U18" s="31">
        <v>60</v>
      </c>
      <c r="V18" s="31">
        <v>62</v>
      </c>
      <c r="W18" s="31">
        <v>26</v>
      </c>
      <c r="X18" s="31">
        <v>19</v>
      </c>
      <c r="Y18" s="31">
        <v>37</v>
      </c>
      <c r="Z18" s="31">
        <v>16</v>
      </c>
      <c r="AA18" s="31">
        <v>14</v>
      </c>
      <c r="AB18" s="31">
        <v>35</v>
      </c>
      <c r="AC18" s="31">
        <f t="shared" si="1"/>
        <v>658</v>
      </c>
      <c r="AD18" s="31">
        <f t="shared" si="2"/>
        <v>0</v>
      </c>
      <c r="AE18" s="87"/>
      <c r="AF18" s="87"/>
      <c r="AG18" s="87"/>
      <c r="AH18" s="98"/>
      <c r="AI18" s="98"/>
    </row>
    <row r="19" s="5" customFormat="1" customHeight="1" spans="1:35">
      <c r="A19" s="29" t="s">
        <v>27</v>
      </c>
      <c r="B19" s="30" t="s">
        <v>28</v>
      </c>
      <c r="C19" s="30">
        <v>15</v>
      </c>
      <c r="D19" s="31">
        <v>495</v>
      </c>
      <c r="E19" s="31">
        <v>477</v>
      </c>
      <c r="F19" s="27">
        <f t="shared" si="4"/>
        <v>0.0377358490566038</v>
      </c>
      <c r="G19" s="31">
        <v>0</v>
      </c>
      <c r="H19" s="31">
        <v>0</v>
      </c>
      <c r="I19" s="31">
        <v>0</v>
      </c>
      <c r="J19" s="31">
        <v>28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26</v>
      </c>
      <c r="Q19" s="31">
        <v>28</v>
      </c>
      <c r="R19" s="31">
        <v>25</v>
      </c>
      <c r="S19" s="31">
        <v>45</v>
      </c>
      <c r="T19" s="31">
        <v>32</v>
      </c>
      <c r="U19" s="31">
        <v>45</v>
      </c>
      <c r="V19" s="31">
        <v>53</v>
      </c>
      <c r="W19" s="31">
        <v>37</v>
      </c>
      <c r="X19" s="31">
        <v>32</v>
      </c>
      <c r="Y19" s="31">
        <v>64</v>
      </c>
      <c r="Z19" s="31">
        <v>10</v>
      </c>
      <c r="AA19" s="31">
        <v>15</v>
      </c>
      <c r="AB19" s="31">
        <v>55</v>
      </c>
      <c r="AC19" s="31">
        <f t="shared" si="1"/>
        <v>495</v>
      </c>
      <c r="AD19" s="31">
        <f t="shared" si="2"/>
        <v>0</v>
      </c>
      <c r="AE19" s="87"/>
      <c r="AF19" s="87"/>
      <c r="AG19" s="87"/>
      <c r="AH19" s="98"/>
      <c r="AI19" s="98"/>
    </row>
    <row r="20" s="5" customFormat="1" customHeight="1" spans="1:35">
      <c r="A20" s="32" t="s">
        <v>29</v>
      </c>
      <c r="B20" s="30" t="s">
        <v>28</v>
      </c>
      <c r="C20" s="30">
        <v>16</v>
      </c>
      <c r="D20" s="31">
        <v>495</v>
      </c>
      <c r="E20" s="31">
        <v>477</v>
      </c>
      <c r="F20" s="27">
        <f t="shared" si="4"/>
        <v>0.0377358490566038</v>
      </c>
      <c r="G20" s="31">
        <f>G19</f>
        <v>0</v>
      </c>
      <c r="H20" s="31">
        <f t="shared" ref="H20:AC20" si="5">H19</f>
        <v>0</v>
      </c>
      <c r="I20" s="31">
        <f t="shared" si="5"/>
        <v>0</v>
      </c>
      <c r="J20" s="31">
        <f t="shared" si="5"/>
        <v>28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1">
        <f t="shared" si="5"/>
        <v>26</v>
      </c>
      <c r="Q20" s="31">
        <f t="shared" si="5"/>
        <v>28</v>
      </c>
      <c r="R20" s="31">
        <f t="shared" si="5"/>
        <v>25</v>
      </c>
      <c r="S20" s="31">
        <f t="shared" si="5"/>
        <v>45</v>
      </c>
      <c r="T20" s="31">
        <f t="shared" si="5"/>
        <v>32</v>
      </c>
      <c r="U20" s="31">
        <f t="shared" si="5"/>
        <v>45</v>
      </c>
      <c r="V20" s="31">
        <f t="shared" si="5"/>
        <v>53</v>
      </c>
      <c r="W20" s="31">
        <f t="shared" si="5"/>
        <v>37</v>
      </c>
      <c r="X20" s="31">
        <f t="shared" si="5"/>
        <v>32</v>
      </c>
      <c r="Y20" s="31">
        <f t="shared" si="5"/>
        <v>64</v>
      </c>
      <c r="Z20" s="31">
        <f t="shared" si="5"/>
        <v>10</v>
      </c>
      <c r="AA20" s="31">
        <f t="shared" si="5"/>
        <v>15</v>
      </c>
      <c r="AB20" s="31">
        <f t="shared" si="5"/>
        <v>55</v>
      </c>
      <c r="AC20" s="31">
        <f t="shared" si="5"/>
        <v>495</v>
      </c>
      <c r="AD20" s="31">
        <f t="shared" si="2"/>
        <v>0</v>
      </c>
      <c r="AE20" s="87"/>
      <c r="AF20" s="87"/>
      <c r="AG20" s="87"/>
      <c r="AH20" s="98"/>
      <c r="AI20" s="98"/>
    </row>
    <row r="21" s="5" customFormat="1" customHeight="1" spans="1:35">
      <c r="A21" s="32" t="s">
        <v>30</v>
      </c>
      <c r="B21" s="30" t="s">
        <v>28</v>
      </c>
      <c r="C21" s="30">
        <v>17</v>
      </c>
      <c r="D21" s="31">
        <v>0</v>
      </c>
      <c r="E21" s="31">
        <v>0</v>
      </c>
      <c r="F21" s="27" t="e">
        <f t="shared" si="4"/>
        <v>#DIV/0!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f t="shared" si="1"/>
        <v>0</v>
      </c>
      <c r="AD21" s="31">
        <f t="shared" si="2"/>
        <v>0</v>
      </c>
      <c r="AE21" s="87"/>
      <c r="AF21" s="87"/>
      <c r="AG21" s="87"/>
      <c r="AH21" s="98"/>
      <c r="AI21" s="98"/>
    </row>
    <row r="22" s="5" customFormat="1" customHeight="1" spans="1:35">
      <c r="A22" s="29" t="s">
        <v>31</v>
      </c>
      <c r="B22" s="30" t="s">
        <v>28</v>
      </c>
      <c r="C22" s="30">
        <v>18</v>
      </c>
      <c r="D22" s="31">
        <v>250596</v>
      </c>
      <c r="E22" s="31">
        <v>223745</v>
      </c>
      <c r="F22" s="27">
        <f t="shared" si="4"/>
        <v>0.120007150997788</v>
      </c>
      <c r="G22" s="31">
        <v>14555</v>
      </c>
      <c r="H22" s="31">
        <v>9281</v>
      </c>
      <c r="I22" s="31">
        <v>11727</v>
      </c>
      <c r="J22" s="31">
        <v>11998</v>
      </c>
      <c r="K22" s="31">
        <v>14458</v>
      </c>
      <c r="L22" s="31">
        <v>15003</v>
      </c>
      <c r="M22" s="31">
        <v>10286</v>
      </c>
      <c r="N22" s="31">
        <v>14554</v>
      </c>
      <c r="O22" s="31">
        <v>8221</v>
      </c>
      <c r="P22" s="31">
        <v>14294</v>
      </c>
      <c r="Q22" s="31">
        <v>10572</v>
      </c>
      <c r="R22" s="31">
        <v>7842</v>
      </c>
      <c r="S22" s="31">
        <v>13521</v>
      </c>
      <c r="T22" s="31">
        <v>12306</v>
      </c>
      <c r="U22" s="31">
        <v>8889</v>
      </c>
      <c r="V22" s="31">
        <v>12713</v>
      </c>
      <c r="W22" s="31">
        <v>13241</v>
      </c>
      <c r="X22" s="31">
        <v>7302</v>
      </c>
      <c r="Y22" s="31">
        <v>8303</v>
      </c>
      <c r="Z22" s="31">
        <v>8630</v>
      </c>
      <c r="AA22" s="31">
        <v>10262</v>
      </c>
      <c r="AB22" s="31">
        <v>12638</v>
      </c>
      <c r="AC22" s="31">
        <f t="shared" si="1"/>
        <v>250596</v>
      </c>
      <c r="AD22" s="31">
        <f t="shared" si="2"/>
        <v>0</v>
      </c>
      <c r="AE22" s="87"/>
      <c r="AF22" s="87"/>
      <c r="AG22" s="87"/>
      <c r="AH22" s="98"/>
      <c r="AI22" s="98"/>
    </row>
    <row r="23" s="5" customFormat="1" customHeight="1" spans="1:35">
      <c r="A23" s="29" t="s">
        <v>32</v>
      </c>
      <c r="B23" s="30" t="s">
        <v>28</v>
      </c>
      <c r="C23" s="30">
        <v>19</v>
      </c>
      <c r="D23" s="31">
        <v>188328</v>
      </c>
      <c r="E23" s="31">
        <v>167809</v>
      </c>
      <c r="F23" s="27">
        <f t="shared" si="4"/>
        <v>0.122275920838572</v>
      </c>
      <c r="G23" s="31">
        <v>11361</v>
      </c>
      <c r="H23" s="31">
        <v>7122</v>
      </c>
      <c r="I23" s="31">
        <v>8789</v>
      </c>
      <c r="J23" s="31">
        <v>8804</v>
      </c>
      <c r="K23" s="31">
        <v>10606</v>
      </c>
      <c r="L23" s="31">
        <v>12536</v>
      </c>
      <c r="M23" s="31">
        <v>7551</v>
      </c>
      <c r="N23" s="31">
        <v>10390</v>
      </c>
      <c r="O23" s="31">
        <v>6081</v>
      </c>
      <c r="P23" s="31">
        <v>10512</v>
      </c>
      <c r="Q23" s="31">
        <v>7677</v>
      </c>
      <c r="R23" s="31">
        <v>5712</v>
      </c>
      <c r="S23" s="31">
        <v>12063</v>
      </c>
      <c r="T23" s="31">
        <v>8792</v>
      </c>
      <c r="U23" s="31">
        <v>6489</v>
      </c>
      <c r="V23" s="31">
        <v>9537</v>
      </c>
      <c r="W23" s="31">
        <v>9289</v>
      </c>
      <c r="X23" s="31">
        <v>5552</v>
      </c>
      <c r="Y23" s="31">
        <v>6323</v>
      </c>
      <c r="Z23" s="31">
        <v>6128</v>
      </c>
      <c r="AA23" s="31">
        <v>7551</v>
      </c>
      <c r="AB23" s="31">
        <v>9463</v>
      </c>
      <c r="AC23" s="31">
        <f t="shared" si="1"/>
        <v>188328</v>
      </c>
      <c r="AD23" s="31">
        <f t="shared" si="2"/>
        <v>0</v>
      </c>
      <c r="AE23" s="87"/>
      <c r="AF23" s="87"/>
      <c r="AG23" s="87"/>
      <c r="AH23" s="98"/>
      <c r="AI23" s="98"/>
    </row>
    <row r="24" s="6" customFormat="1" customHeight="1" spans="1:36">
      <c r="A24" s="33" t="s">
        <v>36</v>
      </c>
      <c r="B24" s="34" t="s">
        <v>20</v>
      </c>
      <c r="C24" s="34" t="s">
        <v>20</v>
      </c>
      <c r="D24" s="34" t="s">
        <v>20</v>
      </c>
      <c r="E24" s="34"/>
      <c r="F24" s="35" t="s">
        <v>20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4" t="s">
        <v>20</v>
      </c>
      <c r="AD24" s="34" t="s">
        <v>20</v>
      </c>
      <c r="AE24" s="88"/>
      <c r="AF24" s="88"/>
      <c r="AG24" s="88"/>
      <c r="AH24" s="88"/>
      <c r="AI24" s="88"/>
      <c r="AJ24" s="88"/>
    </row>
    <row r="25" s="6" customFormat="1" customHeight="1" spans="1:37">
      <c r="A25" s="37" t="s">
        <v>37</v>
      </c>
      <c r="B25" s="34" t="s">
        <v>38</v>
      </c>
      <c r="C25" s="34">
        <v>20</v>
      </c>
      <c r="D25" s="38">
        <v>2028</v>
      </c>
      <c r="E25" s="38">
        <v>1807</v>
      </c>
      <c r="F25" s="35">
        <f t="shared" si="4"/>
        <v>0.122302158273381</v>
      </c>
      <c r="G25" s="38">
        <v>149</v>
      </c>
      <c r="H25" s="38">
        <v>26</v>
      </c>
      <c r="I25" s="38">
        <v>129</v>
      </c>
      <c r="J25" s="38">
        <v>24</v>
      </c>
      <c r="K25" s="38">
        <v>47</v>
      </c>
      <c r="L25" s="38">
        <v>136</v>
      </c>
      <c r="M25" s="38">
        <v>24</v>
      </c>
      <c r="N25" s="38">
        <v>47</v>
      </c>
      <c r="O25" s="38">
        <v>136</v>
      </c>
      <c r="P25" s="38">
        <v>47</v>
      </c>
      <c r="Q25" s="38">
        <v>172</v>
      </c>
      <c r="R25" s="38">
        <v>125</v>
      </c>
      <c r="S25" s="38">
        <v>303</v>
      </c>
      <c r="T25" s="38">
        <v>87</v>
      </c>
      <c r="U25" s="38">
        <v>119</v>
      </c>
      <c r="V25" s="38">
        <v>80</v>
      </c>
      <c r="W25" s="38">
        <v>32</v>
      </c>
      <c r="X25" s="38">
        <v>66</v>
      </c>
      <c r="Y25" s="38">
        <v>131</v>
      </c>
      <c r="Z25" s="38">
        <v>29</v>
      </c>
      <c r="AA25" s="38">
        <v>41</v>
      </c>
      <c r="AB25" s="38">
        <v>78</v>
      </c>
      <c r="AC25" s="38">
        <f t="shared" si="1"/>
        <v>2028</v>
      </c>
      <c r="AD25" s="38">
        <f t="shared" si="2"/>
        <v>0</v>
      </c>
      <c r="AE25" s="89"/>
      <c r="AF25" s="89"/>
      <c r="AG25" s="89"/>
      <c r="AH25" s="99"/>
      <c r="AI25" s="99"/>
      <c r="AJ25" s="99"/>
      <c r="AK25" s="99"/>
    </row>
    <row r="26" s="6" customFormat="1" customHeight="1" spans="1:37">
      <c r="A26" s="37" t="s">
        <v>39</v>
      </c>
      <c r="B26" s="34" t="s">
        <v>38</v>
      </c>
      <c r="C26" s="34">
        <v>21</v>
      </c>
      <c r="D26" s="38">
        <v>110</v>
      </c>
      <c r="E26" s="38">
        <v>104</v>
      </c>
      <c r="F26" s="35">
        <f t="shared" si="4"/>
        <v>0.0576923076923077</v>
      </c>
      <c r="G26" s="38">
        <v>1.84</v>
      </c>
      <c r="H26" s="38">
        <v>1.67</v>
      </c>
      <c r="I26" s="38">
        <v>6.19</v>
      </c>
      <c r="J26" s="38">
        <v>0</v>
      </c>
      <c r="K26" s="38">
        <v>2.67</v>
      </c>
      <c r="L26" s="38">
        <v>3.01</v>
      </c>
      <c r="M26" s="38">
        <v>2.34</v>
      </c>
      <c r="N26" s="38">
        <v>2.67</v>
      </c>
      <c r="O26" s="38">
        <v>7.02</v>
      </c>
      <c r="P26" s="38">
        <v>3.18</v>
      </c>
      <c r="Q26" s="38">
        <v>9.7</v>
      </c>
      <c r="R26" s="38">
        <v>5.35</v>
      </c>
      <c r="S26" s="38">
        <v>12.54</v>
      </c>
      <c r="T26" s="38">
        <v>6.85</v>
      </c>
      <c r="U26" s="38">
        <v>10.03</v>
      </c>
      <c r="V26" s="38">
        <v>10.36</v>
      </c>
      <c r="W26" s="38">
        <v>4.35</v>
      </c>
      <c r="X26" s="38">
        <v>3.18</v>
      </c>
      <c r="Y26" s="38">
        <v>6.19</v>
      </c>
      <c r="Z26" s="38">
        <v>2.67</v>
      </c>
      <c r="AA26" s="38">
        <v>2.32</v>
      </c>
      <c r="AB26" s="38">
        <v>5.87</v>
      </c>
      <c r="AC26" s="38">
        <f t="shared" si="1"/>
        <v>110</v>
      </c>
      <c r="AD26" s="38">
        <f t="shared" si="2"/>
        <v>0</v>
      </c>
      <c r="AE26" s="89"/>
      <c r="AF26" s="89"/>
      <c r="AG26" s="89"/>
      <c r="AH26" s="99"/>
      <c r="AI26" s="99"/>
      <c r="AJ26" s="99"/>
      <c r="AK26" s="99"/>
    </row>
    <row r="27" s="6" customFormat="1" customHeight="1" spans="1:37">
      <c r="A27" s="37" t="s">
        <v>40</v>
      </c>
      <c r="B27" s="34" t="s">
        <v>38</v>
      </c>
      <c r="C27" s="34">
        <v>22</v>
      </c>
      <c r="D27" s="38">
        <v>9.5</v>
      </c>
      <c r="E27" s="38">
        <v>9</v>
      </c>
      <c r="F27" s="35">
        <f t="shared" si="4"/>
        <v>0.0555555555555556</v>
      </c>
      <c r="G27" s="38">
        <v>0</v>
      </c>
      <c r="H27" s="38">
        <v>0</v>
      </c>
      <c r="I27" s="38">
        <v>0</v>
      </c>
      <c r="J27" s="38">
        <v>0.54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0.5</v>
      </c>
      <c r="Q27" s="38">
        <v>0.54</v>
      </c>
      <c r="R27" s="38">
        <v>0.48</v>
      </c>
      <c r="S27" s="38">
        <v>0.84</v>
      </c>
      <c r="T27" s="38">
        <v>0.63</v>
      </c>
      <c r="U27" s="38">
        <v>0.86</v>
      </c>
      <c r="V27" s="38">
        <v>1.02</v>
      </c>
      <c r="W27" s="38">
        <v>0.71</v>
      </c>
      <c r="X27" s="38">
        <v>0.61</v>
      </c>
      <c r="Y27" s="38">
        <v>1.23</v>
      </c>
      <c r="Z27" s="38">
        <v>0.19</v>
      </c>
      <c r="AA27" s="38">
        <v>0.29</v>
      </c>
      <c r="AB27" s="38">
        <v>1.06</v>
      </c>
      <c r="AC27" s="38">
        <f t="shared" si="1"/>
        <v>9.5</v>
      </c>
      <c r="AD27" s="38">
        <f t="shared" si="2"/>
        <v>0</v>
      </c>
      <c r="AE27" s="89"/>
      <c r="AF27" s="89"/>
      <c r="AG27" s="89"/>
      <c r="AH27" s="99"/>
      <c r="AI27" s="99"/>
      <c r="AJ27" s="99"/>
      <c r="AK27" s="99"/>
    </row>
    <row r="28" s="6" customFormat="1" customHeight="1" spans="1:37">
      <c r="A28" s="39" t="s">
        <v>41</v>
      </c>
      <c r="B28" s="34" t="s">
        <v>38</v>
      </c>
      <c r="C28" s="34">
        <v>23</v>
      </c>
      <c r="D28" s="38">
        <v>9.5</v>
      </c>
      <c r="E28" s="38">
        <v>9</v>
      </c>
      <c r="F28" s="35">
        <f t="shared" si="4"/>
        <v>0.0555555555555556</v>
      </c>
      <c r="G28" s="38">
        <f>G27</f>
        <v>0</v>
      </c>
      <c r="H28" s="38">
        <f t="shared" ref="H28:AB28" si="6">H27</f>
        <v>0</v>
      </c>
      <c r="I28" s="38">
        <f t="shared" si="6"/>
        <v>0</v>
      </c>
      <c r="J28" s="38">
        <f t="shared" si="6"/>
        <v>0.54</v>
      </c>
      <c r="K28" s="38">
        <f t="shared" si="6"/>
        <v>0</v>
      </c>
      <c r="L28" s="38">
        <f t="shared" si="6"/>
        <v>0</v>
      </c>
      <c r="M28" s="38">
        <f t="shared" si="6"/>
        <v>0</v>
      </c>
      <c r="N28" s="38">
        <f t="shared" si="6"/>
        <v>0</v>
      </c>
      <c r="O28" s="38">
        <f t="shared" si="6"/>
        <v>0</v>
      </c>
      <c r="P28" s="38">
        <f t="shared" si="6"/>
        <v>0.5</v>
      </c>
      <c r="Q28" s="38">
        <f t="shared" si="6"/>
        <v>0.54</v>
      </c>
      <c r="R28" s="38">
        <f t="shared" si="6"/>
        <v>0.48</v>
      </c>
      <c r="S28" s="38">
        <f t="shared" si="6"/>
        <v>0.84</v>
      </c>
      <c r="T28" s="38">
        <f t="shared" si="6"/>
        <v>0.63</v>
      </c>
      <c r="U28" s="38">
        <f t="shared" si="6"/>
        <v>0.86</v>
      </c>
      <c r="V28" s="38">
        <f t="shared" si="6"/>
        <v>1.02</v>
      </c>
      <c r="W28" s="38">
        <f t="shared" si="6"/>
        <v>0.71</v>
      </c>
      <c r="X28" s="38">
        <f t="shared" si="6"/>
        <v>0.61</v>
      </c>
      <c r="Y28" s="38">
        <f t="shared" si="6"/>
        <v>1.23</v>
      </c>
      <c r="Z28" s="38">
        <f t="shared" si="6"/>
        <v>0.19</v>
      </c>
      <c r="AA28" s="38">
        <f t="shared" si="6"/>
        <v>0.29</v>
      </c>
      <c r="AB28" s="38">
        <f t="shared" si="6"/>
        <v>1.06</v>
      </c>
      <c r="AC28" s="38">
        <f t="shared" si="1"/>
        <v>9.5</v>
      </c>
      <c r="AD28" s="38">
        <f t="shared" si="2"/>
        <v>0</v>
      </c>
      <c r="AE28" s="89"/>
      <c r="AF28" s="89"/>
      <c r="AG28" s="89"/>
      <c r="AH28" s="99"/>
      <c r="AI28" s="99"/>
      <c r="AJ28" s="99"/>
      <c r="AK28" s="99"/>
    </row>
    <row r="29" s="6" customFormat="1" customHeight="1" spans="1:37">
      <c r="A29" s="39" t="s">
        <v>42</v>
      </c>
      <c r="B29" s="34" t="s">
        <v>38</v>
      </c>
      <c r="C29" s="34">
        <v>24</v>
      </c>
      <c r="D29" s="38"/>
      <c r="E29" s="38">
        <v>0</v>
      </c>
      <c r="F29" s="35" t="e">
        <f t="shared" si="4"/>
        <v>#DIV/0!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>
        <f t="shared" si="1"/>
        <v>0</v>
      </c>
      <c r="AD29" s="38">
        <f t="shared" si="2"/>
        <v>0</v>
      </c>
      <c r="AE29" s="89"/>
      <c r="AF29" s="89"/>
      <c r="AG29" s="89"/>
      <c r="AH29" s="99"/>
      <c r="AI29" s="99"/>
      <c r="AJ29" s="99"/>
      <c r="AK29" s="99"/>
    </row>
    <row r="30" s="6" customFormat="1" customHeight="1" spans="1:37">
      <c r="A30" s="37" t="s">
        <v>43</v>
      </c>
      <c r="B30" s="34" t="s">
        <v>38</v>
      </c>
      <c r="C30" s="34">
        <v>25</v>
      </c>
      <c r="D30" s="38">
        <v>370</v>
      </c>
      <c r="E30" s="38">
        <v>336</v>
      </c>
      <c r="F30" s="35">
        <f t="shared" si="4"/>
        <v>0.101190476190476</v>
      </c>
      <c r="G30" s="38">
        <v>21.42</v>
      </c>
      <c r="H30" s="38">
        <v>13.4</v>
      </c>
      <c r="I30" s="38">
        <v>17.17</v>
      </c>
      <c r="J30" s="38">
        <v>17.72</v>
      </c>
      <c r="K30" s="38">
        <v>21.39</v>
      </c>
      <c r="L30" s="38">
        <v>22.06</v>
      </c>
      <c r="M30" s="38">
        <v>15.19</v>
      </c>
      <c r="N30" s="38">
        <v>21.59</v>
      </c>
      <c r="O30" s="38">
        <v>12.03</v>
      </c>
      <c r="P30" s="38">
        <v>21.21</v>
      </c>
      <c r="Q30" s="38">
        <v>15.6</v>
      </c>
      <c r="R30" s="38">
        <v>11.49</v>
      </c>
      <c r="S30" s="38">
        <v>19.98</v>
      </c>
      <c r="T30" s="38">
        <v>18.36</v>
      </c>
      <c r="U30" s="38">
        <v>13.01</v>
      </c>
      <c r="V30" s="38">
        <v>18.75</v>
      </c>
      <c r="W30" s="38">
        <v>19.27</v>
      </c>
      <c r="X30" s="38">
        <v>10.74</v>
      </c>
      <c r="Y30" s="38">
        <v>12.27</v>
      </c>
      <c r="Z30" s="38">
        <v>12.85</v>
      </c>
      <c r="AA30" s="38">
        <v>15.16</v>
      </c>
      <c r="AB30" s="38">
        <v>19.34</v>
      </c>
      <c r="AC30" s="38">
        <f t="shared" si="1"/>
        <v>370</v>
      </c>
      <c r="AD30" s="38">
        <f t="shared" si="2"/>
        <v>0</v>
      </c>
      <c r="AE30" s="89"/>
      <c r="AF30" s="89"/>
      <c r="AG30" s="89"/>
      <c r="AH30" s="99"/>
      <c r="AI30" s="99"/>
      <c r="AJ30" s="99"/>
      <c r="AK30" s="99"/>
    </row>
    <row r="31" s="6" customFormat="1" customHeight="1" spans="1:37">
      <c r="A31" s="37" t="s">
        <v>44</v>
      </c>
      <c r="B31" s="34" t="s">
        <v>38</v>
      </c>
      <c r="C31" s="34">
        <v>26</v>
      </c>
      <c r="D31" s="38">
        <v>248</v>
      </c>
      <c r="E31" s="38">
        <v>235</v>
      </c>
      <c r="F31" s="35">
        <f t="shared" si="4"/>
        <v>0.0553191489361702</v>
      </c>
      <c r="G31" s="38">
        <v>14.96</v>
      </c>
      <c r="H31" s="38">
        <v>9.38</v>
      </c>
      <c r="I31" s="38">
        <v>11.57</v>
      </c>
      <c r="J31" s="38">
        <v>11.59</v>
      </c>
      <c r="K31" s="38">
        <v>13.97</v>
      </c>
      <c r="L31" s="38">
        <v>16.51</v>
      </c>
      <c r="M31" s="38">
        <v>9.94</v>
      </c>
      <c r="N31" s="38">
        <v>13.68</v>
      </c>
      <c r="O31" s="38">
        <v>8.01</v>
      </c>
      <c r="P31" s="38">
        <v>13.84</v>
      </c>
      <c r="Q31" s="38">
        <v>10.11</v>
      </c>
      <c r="R31" s="38">
        <v>7.52</v>
      </c>
      <c r="S31" s="38">
        <v>15.89</v>
      </c>
      <c r="T31" s="38">
        <v>11.58</v>
      </c>
      <c r="U31" s="38">
        <v>8.55</v>
      </c>
      <c r="V31" s="38">
        <v>12.56</v>
      </c>
      <c r="W31" s="38">
        <v>12.23</v>
      </c>
      <c r="X31" s="38">
        <v>7.31</v>
      </c>
      <c r="Y31" s="38">
        <v>8.33</v>
      </c>
      <c r="Z31" s="38">
        <v>8.07</v>
      </c>
      <c r="AA31" s="38">
        <v>9.94</v>
      </c>
      <c r="AB31" s="38">
        <v>12.46</v>
      </c>
      <c r="AC31" s="38">
        <f t="shared" si="1"/>
        <v>248</v>
      </c>
      <c r="AD31" s="38">
        <f t="shared" si="2"/>
        <v>0</v>
      </c>
      <c r="AE31" s="89"/>
      <c r="AF31" s="89"/>
      <c r="AG31" s="89"/>
      <c r="AH31" s="99"/>
      <c r="AI31" s="99"/>
      <c r="AJ31" s="99"/>
      <c r="AK31" s="99"/>
    </row>
    <row r="32" s="6" customFormat="1" customHeight="1" spans="1:37">
      <c r="A32" s="40" t="s">
        <v>45</v>
      </c>
      <c r="B32" s="34" t="s">
        <v>38</v>
      </c>
      <c r="C32" s="34">
        <v>27</v>
      </c>
      <c r="D32" s="38">
        <v>1122</v>
      </c>
      <c r="E32" s="38">
        <v>1134</v>
      </c>
      <c r="F32" s="35">
        <f t="shared" si="4"/>
        <v>-0.0105820105820106</v>
      </c>
      <c r="G32" s="38">
        <v>65.19</v>
      </c>
      <c r="H32" s="38">
        <v>41.54</v>
      </c>
      <c r="I32" s="38">
        <v>52.52</v>
      </c>
      <c r="J32" s="38">
        <v>53.71</v>
      </c>
      <c r="K32" s="38">
        <v>64.71</v>
      </c>
      <c r="L32" s="38">
        <v>67.16</v>
      </c>
      <c r="M32" s="38">
        <v>46.04</v>
      </c>
      <c r="N32" s="38">
        <v>65.15</v>
      </c>
      <c r="O32" s="38">
        <v>36.8</v>
      </c>
      <c r="P32" s="38">
        <v>64.01</v>
      </c>
      <c r="Q32" s="38">
        <v>47.32</v>
      </c>
      <c r="R32" s="38">
        <v>35.1</v>
      </c>
      <c r="S32" s="38">
        <v>60.52</v>
      </c>
      <c r="T32" s="38">
        <v>55.11</v>
      </c>
      <c r="U32" s="38">
        <v>39.81</v>
      </c>
      <c r="V32" s="38">
        <v>56.9</v>
      </c>
      <c r="W32" s="38">
        <v>59.26</v>
      </c>
      <c r="X32" s="38">
        <v>32.68</v>
      </c>
      <c r="Y32" s="38">
        <v>37.15</v>
      </c>
      <c r="Z32" s="38">
        <v>38.63</v>
      </c>
      <c r="AA32" s="38">
        <v>45.96</v>
      </c>
      <c r="AB32" s="38">
        <v>56.73</v>
      </c>
      <c r="AC32" s="38">
        <f t="shared" si="1"/>
        <v>1122</v>
      </c>
      <c r="AD32" s="38">
        <f t="shared" si="2"/>
        <v>0</v>
      </c>
      <c r="AE32" s="89"/>
      <c r="AF32" s="89"/>
      <c r="AG32" s="89"/>
      <c r="AH32" s="99"/>
      <c r="AI32" s="99"/>
      <c r="AJ32" s="99"/>
      <c r="AK32" s="99"/>
    </row>
    <row r="33" s="6" customFormat="1" customHeight="1" spans="1:37">
      <c r="A33" s="40" t="s">
        <v>46</v>
      </c>
      <c r="B33" s="34" t="s">
        <v>38</v>
      </c>
      <c r="C33" s="34">
        <v>28</v>
      </c>
      <c r="D33" s="38">
        <v>932</v>
      </c>
      <c r="E33" s="38">
        <v>964</v>
      </c>
      <c r="F33" s="35">
        <f t="shared" si="4"/>
        <v>-0.033195020746888</v>
      </c>
      <c r="G33" s="38">
        <v>54.4</v>
      </c>
      <c r="H33" s="38">
        <v>35.23</v>
      </c>
      <c r="I33" s="38">
        <v>44.03</v>
      </c>
      <c r="J33" s="38">
        <v>44.9</v>
      </c>
      <c r="K33" s="38">
        <v>53.17</v>
      </c>
      <c r="L33" s="38">
        <v>62.02</v>
      </c>
      <c r="M33" s="38">
        <v>37.6</v>
      </c>
      <c r="N33" s="38">
        <v>49.39</v>
      </c>
      <c r="O33" s="38">
        <v>30.34</v>
      </c>
      <c r="P33" s="38">
        <v>52.76</v>
      </c>
      <c r="Q33" s="38">
        <v>37.04</v>
      </c>
      <c r="R33" s="38">
        <v>28.11</v>
      </c>
      <c r="S33" s="38">
        <v>59.87</v>
      </c>
      <c r="T33" s="38">
        <v>43.66</v>
      </c>
      <c r="U33" s="38">
        <v>32.54</v>
      </c>
      <c r="V33" s="38">
        <v>47.32</v>
      </c>
      <c r="W33" s="38">
        <v>46.04</v>
      </c>
      <c r="X33" s="38">
        <v>27.09</v>
      </c>
      <c r="Y33" s="38">
        <v>31.09</v>
      </c>
      <c r="Z33" s="38">
        <v>30.23</v>
      </c>
      <c r="AA33" s="38">
        <v>37.21</v>
      </c>
      <c r="AB33" s="38">
        <v>47.96</v>
      </c>
      <c r="AC33" s="38">
        <f t="shared" si="1"/>
        <v>932</v>
      </c>
      <c r="AD33" s="38">
        <f t="shared" si="2"/>
        <v>0</v>
      </c>
      <c r="AE33" s="89"/>
      <c r="AF33" s="89"/>
      <c r="AG33" s="89"/>
      <c r="AH33" s="99"/>
      <c r="AI33" s="99"/>
      <c r="AJ33" s="99"/>
      <c r="AK33" s="99"/>
    </row>
    <row r="34" s="6" customFormat="1" customHeight="1" spans="1:37">
      <c r="A34" s="41" t="s">
        <v>47</v>
      </c>
      <c r="B34" s="42" t="s">
        <v>38</v>
      </c>
      <c r="C34" s="42">
        <v>29</v>
      </c>
      <c r="D34" s="43">
        <v>180</v>
      </c>
      <c r="E34" s="43">
        <v>130</v>
      </c>
      <c r="F34" s="35">
        <f t="shared" si="4"/>
        <v>0.384615384615385</v>
      </c>
      <c r="G34" s="43"/>
      <c r="H34" s="43"/>
      <c r="I34" s="43">
        <v>180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38">
        <f t="shared" si="1"/>
        <v>180</v>
      </c>
      <c r="AD34" s="38">
        <f t="shared" si="2"/>
        <v>0</v>
      </c>
      <c r="AE34" s="89"/>
      <c r="AF34" s="89"/>
      <c r="AG34" s="89"/>
      <c r="AH34" s="99"/>
      <c r="AI34" s="99"/>
      <c r="AJ34" s="99"/>
      <c r="AK34" s="99"/>
    </row>
    <row r="35" s="1" customFormat="1" customHeight="1" spans="6:30">
      <c r="F35" s="7" t="s">
        <v>78</v>
      </c>
      <c r="G35" s="44" t="s">
        <v>79</v>
      </c>
      <c r="H35" s="45" t="s">
        <v>80</v>
      </c>
      <c r="I35" s="45" t="s">
        <v>81</v>
      </c>
      <c r="J35" s="45" t="s">
        <v>82</v>
      </c>
      <c r="K35" s="45" t="s">
        <v>83</v>
      </c>
      <c r="L35" s="45" t="s">
        <v>84</v>
      </c>
      <c r="M35" s="45" t="s">
        <v>85</v>
      </c>
      <c r="N35" s="45" t="s">
        <v>86</v>
      </c>
      <c r="O35" s="45" t="s">
        <v>87</v>
      </c>
      <c r="P35" s="45" t="s">
        <v>88</v>
      </c>
      <c r="Q35" s="45" t="s">
        <v>89</v>
      </c>
      <c r="R35" s="45" t="s">
        <v>90</v>
      </c>
      <c r="S35" s="45" t="s">
        <v>91</v>
      </c>
      <c r="T35" s="45" t="s">
        <v>92</v>
      </c>
      <c r="U35" s="45" t="s">
        <v>93</v>
      </c>
      <c r="V35" s="45" t="s">
        <v>94</v>
      </c>
      <c r="W35" s="77" t="s">
        <v>95</v>
      </c>
      <c r="X35" s="77" t="s">
        <v>96</v>
      </c>
      <c r="Y35" s="77" t="s">
        <v>97</v>
      </c>
      <c r="Z35" s="77" t="s">
        <v>98</v>
      </c>
      <c r="AA35" s="77" t="s">
        <v>99</v>
      </c>
      <c r="AB35" s="90" t="s">
        <v>100</v>
      </c>
      <c r="AC35" s="10"/>
      <c r="AD35" s="10"/>
    </row>
    <row r="36" s="1" customFormat="1" customHeight="1" spans="6:30">
      <c r="F36" s="7" t="s">
        <v>101</v>
      </c>
      <c r="G36" s="44" t="s">
        <v>102</v>
      </c>
      <c r="H36" s="45" t="s">
        <v>103</v>
      </c>
      <c r="I36" s="45" t="s">
        <v>104</v>
      </c>
      <c r="J36" s="45" t="s">
        <v>105</v>
      </c>
      <c r="K36" s="45" t="s">
        <v>106</v>
      </c>
      <c r="L36" s="45" t="s">
        <v>107</v>
      </c>
      <c r="M36" s="45" t="s">
        <v>108</v>
      </c>
      <c r="N36" s="45" t="s">
        <v>109</v>
      </c>
      <c r="O36" s="45" t="s">
        <v>110</v>
      </c>
      <c r="P36" s="45" t="s">
        <v>111</v>
      </c>
      <c r="Q36" s="45" t="s">
        <v>112</v>
      </c>
      <c r="R36" s="45" t="s">
        <v>113</v>
      </c>
      <c r="S36" s="45" t="s">
        <v>114</v>
      </c>
      <c r="T36" s="45" t="s">
        <v>115</v>
      </c>
      <c r="U36" s="45" t="s">
        <v>116</v>
      </c>
      <c r="V36" s="45" t="s">
        <v>117</v>
      </c>
      <c r="W36" s="77" t="s">
        <v>118</v>
      </c>
      <c r="X36" s="77" t="s">
        <v>119</v>
      </c>
      <c r="Y36" s="77" t="s">
        <v>97</v>
      </c>
      <c r="Z36" s="77" t="s">
        <v>120</v>
      </c>
      <c r="AA36" s="77" t="s">
        <v>121</v>
      </c>
      <c r="AB36" s="90" t="s">
        <v>122</v>
      </c>
      <c r="AC36" s="10"/>
      <c r="AD36" s="10"/>
    </row>
    <row r="37" s="7" customFormat="1" customHeight="1" spans="1:30">
      <c r="A37" s="46" t="s">
        <v>123</v>
      </c>
      <c r="B37" s="46"/>
      <c r="C37" s="47"/>
      <c r="D37" s="47"/>
      <c r="E37" s="47"/>
      <c r="F37" s="47"/>
      <c r="G37" s="48" t="s">
        <v>124</v>
      </c>
      <c r="H37" s="48"/>
      <c r="I37" s="48"/>
      <c r="T37" s="78"/>
      <c r="U37" s="79" t="s">
        <v>125</v>
      </c>
      <c r="V37" s="79"/>
      <c r="W37" s="79"/>
      <c r="X37" s="78"/>
      <c r="Y37" s="78"/>
      <c r="Z37" s="78"/>
      <c r="AA37" s="78"/>
      <c r="AB37" s="78"/>
      <c r="AC37" s="78"/>
      <c r="AD37" s="78"/>
    </row>
    <row r="38" s="1" customFormat="1" customHeight="1"/>
    <row r="39" s="7" customFormat="1" customHeight="1" spans="1:9">
      <c r="A39" s="49" t="s">
        <v>126</v>
      </c>
      <c r="B39" s="49"/>
      <c r="C39" s="49"/>
      <c r="D39" s="49"/>
      <c r="E39" s="49"/>
      <c r="F39" s="49"/>
      <c r="G39" s="49"/>
      <c r="H39" s="49"/>
      <c r="I39" s="49"/>
    </row>
    <row r="40" s="1" customFormat="1" customHeight="1" spans="1:33">
      <c r="A40" s="50" t="s">
        <v>127</v>
      </c>
      <c r="B40" s="50" t="s">
        <v>128</v>
      </c>
      <c r="C40" s="50"/>
      <c r="D40" s="50" t="s">
        <v>129</v>
      </c>
      <c r="E40" s="50" t="s">
        <v>130</v>
      </c>
      <c r="F40" s="50"/>
      <c r="G40" s="11" t="s">
        <v>131</v>
      </c>
      <c r="H40" s="11" t="s">
        <v>132</v>
      </c>
      <c r="I40" s="11" t="s">
        <v>133</v>
      </c>
      <c r="J40" s="11" t="s">
        <v>134</v>
      </c>
      <c r="K40" s="11" t="s">
        <v>135</v>
      </c>
      <c r="L40" s="11" t="s">
        <v>136</v>
      </c>
      <c r="M40" s="11" t="s">
        <v>137</v>
      </c>
      <c r="N40" s="11" t="s">
        <v>138</v>
      </c>
      <c r="O40" s="11" t="s">
        <v>139</v>
      </c>
      <c r="P40" s="13" t="s">
        <v>140</v>
      </c>
      <c r="Q40" s="13" t="s">
        <v>141</v>
      </c>
      <c r="R40" s="13" t="s">
        <v>142</v>
      </c>
      <c r="S40" s="13" t="s">
        <v>143</v>
      </c>
      <c r="T40" s="13" t="s">
        <v>144</v>
      </c>
      <c r="U40" s="13" t="s">
        <v>145</v>
      </c>
      <c r="V40" s="13" t="s">
        <v>146</v>
      </c>
      <c r="W40" s="13" t="s">
        <v>147</v>
      </c>
      <c r="X40" s="13" t="s">
        <v>148</v>
      </c>
      <c r="Y40" s="13" t="s">
        <v>149</v>
      </c>
      <c r="Z40" s="13" t="s">
        <v>150</v>
      </c>
      <c r="AA40" s="13" t="s">
        <v>151</v>
      </c>
      <c r="AB40" s="66" t="s">
        <v>152</v>
      </c>
      <c r="AC40" s="91"/>
      <c r="AD40" s="91"/>
      <c r="AE40" s="91"/>
      <c r="AF40" s="91"/>
      <c r="AG40" s="91"/>
    </row>
    <row r="41" s="1" customFormat="1" customHeight="1" spans="1:33">
      <c r="A41" s="51" t="s">
        <v>153</v>
      </c>
      <c r="B41" s="52" t="s">
        <v>154</v>
      </c>
      <c r="C41" s="52"/>
      <c r="D41" s="53">
        <f t="shared" ref="D41:Q41" si="7">D25*1000/0.75/D17</f>
        <v>127.739984882842</v>
      </c>
      <c r="E41" s="54" t="s">
        <v>155</v>
      </c>
      <c r="F41" s="54"/>
      <c r="G41" s="53">
        <f t="shared" si="7"/>
        <v>128.006872852234</v>
      </c>
      <c r="H41" s="53">
        <f t="shared" si="7"/>
        <v>128.395061728395</v>
      </c>
      <c r="I41" s="53">
        <f t="shared" si="7"/>
        <v>127.313101406366</v>
      </c>
      <c r="J41" s="53">
        <f t="shared" si="7"/>
        <v>128</v>
      </c>
      <c r="K41" s="53">
        <f t="shared" si="7"/>
        <v>128.415300546448</v>
      </c>
      <c r="L41" s="53">
        <f t="shared" si="7"/>
        <v>128.060263653484</v>
      </c>
      <c r="M41" s="53">
        <f t="shared" si="7"/>
        <v>126.984126984127</v>
      </c>
      <c r="N41" s="53">
        <f t="shared" si="7"/>
        <v>128.415300546448</v>
      </c>
      <c r="O41" s="53">
        <f t="shared" si="7"/>
        <v>128.060263653484</v>
      </c>
      <c r="P41" s="53">
        <f t="shared" si="7"/>
        <v>126.855600539811</v>
      </c>
      <c r="Q41" s="53">
        <f t="shared" si="7"/>
        <v>127.478228645544</v>
      </c>
      <c r="R41" s="53">
        <f t="shared" ref="R41:AB41" si="8">R25*1000/0.75/R17</f>
        <v>127.518490181076</v>
      </c>
      <c r="S41" s="53">
        <f t="shared" si="8"/>
        <v>127.72684160607</v>
      </c>
      <c r="T41" s="53">
        <f t="shared" si="8"/>
        <v>128.318584070796</v>
      </c>
      <c r="U41" s="53">
        <f t="shared" si="8"/>
        <v>127.238706228281</v>
      </c>
      <c r="V41" s="53">
        <f t="shared" si="8"/>
        <v>128.359406337746</v>
      </c>
      <c r="W41" s="53">
        <f t="shared" si="8"/>
        <v>129.685916919959</v>
      </c>
      <c r="X41" s="53">
        <f t="shared" si="8"/>
        <v>127.536231884058</v>
      </c>
      <c r="Y41" s="53">
        <f t="shared" si="8"/>
        <v>126.570048309179</v>
      </c>
      <c r="Z41" s="53">
        <f t="shared" si="8"/>
        <v>128.888888888889</v>
      </c>
      <c r="AA41" s="53">
        <f t="shared" si="8"/>
        <v>128.930817610063</v>
      </c>
      <c r="AB41" s="53">
        <f t="shared" si="8"/>
        <v>127.294981640147</v>
      </c>
      <c r="AC41" s="92"/>
      <c r="AD41" s="92"/>
      <c r="AE41" s="92"/>
      <c r="AF41" s="92"/>
      <c r="AG41" s="92"/>
    </row>
    <row r="42" s="1" customFormat="1" customHeight="1" spans="1:33">
      <c r="A42" s="55" t="s">
        <v>156</v>
      </c>
      <c r="B42" s="56" t="s">
        <v>157</v>
      </c>
      <c r="C42" s="56"/>
      <c r="D42" s="57">
        <f t="shared" ref="D42:Q42" si="9">D26*1000/0.42/D18</f>
        <v>398.031553046751</v>
      </c>
      <c r="E42" s="58" t="s">
        <v>158</v>
      </c>
      <c r="F42" s="58"/>
      <c r="G42" s="57">
        <f t="shared" si="9"/>
        <v>398.268398268398</v>
      </c>
      <c r="H42" s="57">
        <f t="shared" si="9"/>
        <v>397.619047619048</v>
      </c>
      <c r="I42" s="57">
        <f t="shared" si="9"/>
        <v>398.326898326898</v>
      </c>
      <c r="J42" s="57" t="e">
        <f t="shared" si="9"/>
        <v>#DIV/0!</v>
      </c>
      <c r="K42" s="57">
        <f t="shared" si="9"/>
        <v>397.321428571429</v>
      </c>
      <c r="L42" s="57">
        <f t="shared" si="9"/>
        <v>398.148148148148</v>
      </c>
      <c r="M42" s="57">
        <f t="shared" si="9"/>
        <v>397.959183673469</v>
      </c>
      <c r="N42" s="57">
        <f t="shared" si="9"/>
        <v>397.321428571429</v>
      </c>
      <c r="O42" s="57">
        <f t="shared" si="9"/>
        <v>397.959183673469</v>
      </c>
      <c r="P42" s="57">
        <f t="shared" si="9"/>
        <v>398.496240601504</v>
      </c>
      <c r="Q42" s="57">
        <f t="shared" si="9"/>
        <v>398.193760262726</v>
      </c>
      <c r="R42" s="57">
        <f t="shared" ref="R42:AB42" si="10">R26*1000/0.42/R18</f>
        <v>398.065476190476</v>
      </c>
      <c r="S42" s="57">
        <f t="shared" si="10"/>
        <v>398.095238095238</v>
      </c>
      <c r="T42" s="57">
        <f t="shared" si="10"/>
        <v>397.793263646922</v>
      </c>
      <c r="U42" s="57">
        <f t="shared" si="10"/>
        <v>398.015873015873</v>
      </c>
      <c r="V42" s="57">
        <f t="shared" si="10"/>
        <v>397.849462365591</v>
      </c>
      <c r="W42" s="57">
        <f t="shared" si="10"/>
        <v>398.351648351648</v>
      </c>
      <c r="X42" s="57">
        <f t="shared" si="10"/>
        <v>398.496240601504</v>
      </c>
      <c r="Y42" s="57">
        <f t="shared" si="10"/>
        <v>398.326898326898</v>
      </c>
      <c r="Z42" s="57">
        <f t="shared" si="10"/>
        <v>397.321428571429</v>
      </c>
      <c r="AA42" s="57">
        <f t="shared" si="10"/>
        <v>394.557823129252</v>
      </c>
      <c r="AB42" s="57">
        <f t="shared" si="10"/>
        <v>399.319727891157</v>
      </c>
      <c r="AC42" s="93"/>
      <c r="AD42" s="93"/>
      <c r="AE42" s="93"/>
      <c r="AF42" s="93"/>
      <c r="AG42" s="93"/>
    </row>
    <row r="43" s="1" customFormat="1" customHeight="1" spans="1:33">
      <c r="A43" s="55" t="s">
        <v>159</v>
      </c>
      <c r="B43" s="56" t="s">
        <v>160</v>
      </c>
      <c r="C43" s="56"/>
      <c r="D43" s="57">
        <f t="shared" ref="D43:Q43" si="11">D27*1000/0.5/D19</f>
        <v>38.3838383838384</v>
      </c>
      <c r="E43" s="58" t="s">
        <v>161</v>
      </c>
      <c r="F43" s="58"/>
      <c r="G43" s="57" t="e">
        <f t="shared" si="11"/>
        <v>#DIV/0!</v>
      </c>
      <c r="H43" s="57" t="e">
        <f t="shared" si="11"/>
        <v>#DIV/0!</v>
      </c>
      <c r="I43" s="57" t="e">
        <f t="shared" si="11"/>
        <v>#DIV/0!</v>
      </c>
      <c r="J43" s="57">
        <f t="shared" si="11"/>
        <v>38.5714285714286</v>
      </c>
      <c r="K43" s="57" t="e">
        <f t="shared" si="11"/>
        <v>#DIV/0!</v>
      </c>
      <c r="L43" s="57" t="e">
        <f t="shared" si="11"/>
        <v>#DIV/0!</v>
      </c>
      <c r="M43" s="57" t="e">
        <f t="shared" si="11"/>
        <v>#DIV/0!</v>
      </c>
      <c r="N43" s="57" t="e">
        <f t="shared" si="11"/>
        <v>#DIV/0!</v>
      </c>
      <c r="O43" s="57" t="e">
        <f t="shared" si="11"/>
        <v>#DIV/0!</v>
      </c>
      <c r="P43" s="57">
        <f t="shared" si="11"/>
        <v>38.4615384615385</v>
      </c>
      <c r="Q43" s="57">
        <f t="shared" si="11"/>
        <v>38.5714285714286</v>
      </c>
      <c r="R43" s="57">
        <f t="shared" ref="R43:AB43" si="12">R27*1000/0.5/R19</f>
        <v>38.4</v>
      </c>
      <c r="S43" s="57">
        <f t="shared" si="12"/>
        <v>37.3333333333333</v>
      </c>
      <c r="T43" s="57">
        <f t="shared" si="12"/>
        <v>39.375</v>
      </c>
      <c r="U43" s="57">
        <f t="shared" si="12"/>
        <v>38.2222222222222</v>
      </c>
      <c r="V43" s="57">
        <f t="shared" si="12"/>
        <v>38.4905660377358</v>
      </c>
      <c r="W43" s="57">
        <f t="shared" si="12"/>
        <v>38.3783783783784</v>
      </c>
      <c r="X43" s="57">
        <f t="shared" si="12"/>
        <v>38.125</v>
      </c>
      <c r="Y43" s="57">
        <f t="shared" si="12"/>
        <v>38.4375</v>
      </c>
      <c r="Z43" s="57">
        <f t="shared" si="12"/>
        <v>38</v>
      </c>
      <c r="AA43" s="57">
        <f t="shared" si="12"/>
        <v>38.6666666666667</v>
      </c>
      <c r="AB43" s="57">
        <f t="shared" si="12"/>
        <v>38.5454545454545</v>
      </c>
      <c r="AC43" s="93"/>
      <c r="AD43" s="93"/>
      <c r="AE43" s="93"/>
      <c r="AF43" s="93"/>
      <c r="AG43" s="93"/>
    </row>
    <row r="44" s="1" customFormat="1" customHeight="1" spans="1:33">
      <c r="A44" s="55" t="s">
        <v>162</v>
      </c>
      <c r="B44" s="56" t="s">
        <v>163</v>
      </c>
      <c r="C44" s="56"/>
      <c r="D44" s="57">
        <f t="shared" ref="D44:Q44" si="13">D30*1000/0.77/D22</f>
        <v>1.917506586376</v>
      </c>
      <c r="E44" s="58" t="s">
        <v>164</v>
      </c>
      <c r="F44" s="58"/>
      <c r="G44" s="57">
        <f>G30*1000/0.77/G22</f>
        <v>1.91124574497986</v>
      </c>
      <c r="H44" s="57">
        <f t="shared" si="13"/>
        <v>1.8750778367199</v>
      </c>
      <c r="I44" s="57">
        <f t="shared" si="13"/>
        <v>1.90148386618072</v>
      </c>
      <c r="J44" s="57">
        <f t="shared" si="13"/>
        <v>1.91806859584823</v>
      </c>
      <c r="K44" s="57">
        <f t="shared" si="13"/>
        <v>1.92137368786975</v>
      </c>
      <c r="L44" s="57">
        <f t="shared" si="13"/>
        <v>1.90957479499771</v>
      </c>
      <c r="M44" s="57">
        <f t="shared" si="13"/>
        <v>1.91787601859544</v>
      </c>
      <c r="N44" s="57">
        <f t="shared" si="13"/>
        <v>1.9265467252275</v>
      </c>
      <c r="O44" s="57">
        <f t="shared" si="13"/>
        <v>1.90042289543567</v>
      </c>
      <c r="P44" s="57">
        <f t="shared" si="13"/>
        <v>1.92706412099164</v>
      </c>
      <c r="Q44" s="57">
        <f t="shared" si="13"/>
        <v>1.91635832952519</v>
      </c>
      <c r="R44" s="57">
        <f t="shared" ref="R44:AB44" si="14">R30*1000/0.77/R22</f>
        <v>1.90284084698775</v>
      </c>
      <c r="S44" s="57">
        <f t="shared" si="14"/>
        <v>1.91909266681843</v>
      </c>
      <c r="T44" s="57">
        <f t="shared" si="14"/>
        <v>1.93760408289906</v>
      </c>
      <c r="U44" s="57">
        <f t="shared" si="14"/>
        <v>1.90078792846258</v>
      </c>
      <c r="V44" s="57">
        <f t="shared" si="14"/>
        <v>1.91541330532914</v>
      </c>
      <c r="W44" s="57">
        <f t="shared" si="14"/>
        <v>1.89003655509206</v>
      </c>
      <c r="X44" s="57">
        <f t="shared" si="14"/>
        <v>1.91016871378416</v>
      </c>
      <c r="Y44" s="57">
        <f t="shared" si="14"/>
        <v>1.91919365711971</v>
      </c>
      <c r="Z44" s="57">
        <f t="shared" si="14"/>
        <v>1.93375569968849</v>
      </c>
      <c r="AA44" s="57">
        <f t="shared" si="14"/>
        <v>1.91856477180975</v>
      </c>
      <c r="AB44" s="57">
        <f t="shared" si="14"/>
        <v>1.98740964684943</v>
      </c>
      <c r="AC44" s="93"/>
      <c r="AD44" s="93"/>
      <c r="AE44" s="93"/>
      <c r="AF44" s="93"/>
      <c r="AG44" s="93"/>
    </row>
    <row r="45" s="1" customFormat="1" customHeight="1" spans="1:33">
      <c r="A45" s="55" t="s">
        <v>165</v>
      </c>
      <c r="B45" s="56" t="s">
        <v>166</v>
      </c>
      <c r="C45" s="56"/>
      <c r="D45" s="57">
        <f>D32/D15*1000</f>
        <v>2.69526239172108</v>
      </c>
      <c r="E45" s="58" t="s">
        <v>167</v>
      </c>
      <c r="F45" s="58"/>
      <c r="G45" s="57">
        <f t="shared" ref="G45:Q45" si="15">G33/G15*1000</f>
        <v>2.23124564209836</v>
      </c>
      <c r="H45" s="57">
        <f t="shared" si="15"/>
        <v>2.24252068746022</v>
      </c>
      <c r="I45" s="57">
        <f t="shared" si="15"/>
        <v>2.22981869745771</v>
      </c>
      <c r="J45" s="57">
        <f t="shared" si="15"/>
        <v>2.26299077667456</v>
      </c>
      <c r="K45" s="57">
        <f t="shared" si="15"/>
        <v>2.24440692275222</v>
      </c>
      <c r="L45" s="57">
        <f t="shared" si="15"/>
        <v>2.21420921099607</v>
      </c>
      <c r="M45" s="57">
        <f t="shared" si="15"/>
        <v>2.23876153617148</v>
      </c>
      <c r="N45" s="57">
        <f t="shared" si="15"/>
        <v>2.22277227722772</v>
      </c>
      <c r="O45" s="57">
        <f t="shared" si="15"/>
        <v>2.23911439114391</v>
      </c>
      <c r="P45" s="57">
        <f t="shared" si="15"/>
        <v>2.24510638297872</v>
      </c>
      <c r="Q45" s="57">
        <f t="shared" si="15"/>
        <v>2.23887814313346</v>
      </c>
      <c r="R45" s="57">
        <f t="shared" ref="R45:AB45" si="16">R33/R15*1000</f>
        <v>2.20990566037736</v>
      </c>
      <c r="S45" s="57">
        <f t="shared" si="16"/>
        <v>2.24737237237237</v>
      </c>
      <c r="T45" s="57">
        <f t="shared" si="16"/>
        <v>2.2672275016877</v>
      </c>
      <c r="U45" s="57">
        <f t="shared" si="16"/>
        <v>2.24568668046929</v>
      </c>
      <c r="V45" s="57">
        <f t="shared" si="16"/>
        <v>2.23862238622386</v>
      </c>
      <c r="W45" s="57">
        <f t="shared" si="16"/>
        <v>2.22436950429993</v>
      </c>
      <c r="X45" s="57">
        <f t="shared" si="16"/>
        <v>2.23921309307324</v>
      </c>
      <c r="Y45" s="57">
        <f t="shared" si="16"/>
        <v>2.23155325868504</v>
      </c>
      <c r="Z45" s="57">
        <f t="shared" si="16"/>
        <v>2.22426605842101</v>
      </c>
      <c r="AA45" s="57">
        <f t="shared" si="16"/>
        <v>2.20830860534125</v>
      </c>
      <c r="AB45" s="57">
        <f t="shared" si="16"/>
        <v>2.29638496528609</v>
      </c>
      <c r="AC45" s="93"/>
      <c r="AD45" s="93"/>
      <c r="AE45" s="93"/>
      <c r="AF45" s="93"/>
      <c r="AG45" s="93"/>
    </row>
    <row r="46" s="1" customFormat="1" customHeight="1" spans="1:33">
      <c r="A46" s="59" t="s">
        <v>168</v>
      </c>
      <c r="B46" s="60" t="s">
        <v>169</v>
      </c>
      <c r="C46" s="61"/>
      <c r="D46" s="62"/>
      <c r="E46" s="63">
        <f t="shared" ref="E46:E50" si="17">0</f>
        <v>0</v>
      </c>
      <c r="F46" s="64"/>
      <c r="G46" s="65">
        <f t="shared" ref="G46:Q46" si="18">G6-G7-G8</f>
        <v>0</v>
      </c>
      <c r="H46" s="65">
        <f t="shared" si="18"/>
        <v>0</v>
      </c>
      <c r="I46" s="65">
        <f t="shared" si="18"/>
        <v>0</v>
      </c>
      <c r="J46" s="65">
        <f t="shared" si="18"/>
        <v>0</v>
      </c>
      <c r="K46" s="65">
        <f t="shared" si="18"/>
        <v>0</v>
      </c>
      <c r="L46" s="65">
        <f t="shared" si="18"/>
        <v>0</v>
      </c>
      <c r="M46" s="65">
        <f t="shared" si="18"/>
        <v>0</v>
      </c>
      <c r="N46" s="65">
        <f t="shared" si="18"/>
        <v>0</v>
      </c>
      <c r="O46" s="65">
        <f t="shared" si="18"/>
        <v>0</v>
      </c>
      <c r="P46" s="65">
        <f t="shared" si="18"/>
        <v>0</v>
      </c>
      <c r="Q46" s="65">
        <f t="shared" si="18"/>
        <v>0</v>
      </c>
      <c r="R46" s="65">
        <f t="shared" ref="R46:AB46" si="19">R6-R7-R8</f>
        <v>0</v>
      </c>
      <c r="S46" s="65">
        <f t="shared" si="19"/>
        <v>0</v>
      </c>
      <c r="T46" s="65">
        <f t="shared" si="19"/>
        <v>0</v>
      </c>
      <c r="U46" s="65">
        <f t="shared" si="19"/>
        <v>0</v>
      </c>
      <c r="V46" s="65">
        <f t="shared" si="19"/>
        <v>0</v>
      </c>
      <c r="W46" s="65">
        <f t="shared" si="19"/>
        <v>0</v>
      </c>
      <c r="X46" s="65">
        <f t="shared" si="19"/>
        <v>0</v>
      </c>
      <c r="Y46" s="65">
        <f t="shared" si="19"/>
        <v>0</v>
      </c>
      <c r="Z46" s="65">
        <f t="shared" si="19"/>
        <v>0</v>
      </c>
      <c r="AA46" s="65">
        <f t="shared" si="19"/>
        <v>0</v>
      </c>
      <c r="AB46" s="65">
        <f t="shared" si="19"/>
        <v>0</v>
      </c>
      <c r="AC46" s="94"/>
      <c r="AD46" s="94"/>
      <c r="AE46" s="94"/>
      <c r="AF46" s="94"/>
      <c r="AG46" s="94"/>
    </row>
    <row r="47" s="1" customFormat="1" customHeight="1" spans="1:33">
      <c r="A47" s="59" t="s">
        <v>170</v>
      </c>
      <c r="B47" s="66" t="s">
        <v>171</v>
      </c>
      <c r="C47" s="66"/>
      <c r="D47" s="59"/>
      <c r="E47" s="67">
        <f t="shared" si="17"/>
        <v>0</v>
      </c>
      <c r="F47" s="68"/>
      <c r="G47" s="65">
        <f t="shared" ref="G47:Q47" si="20">G9-G10-G11</f>
        <v>0</v>
      </c>
      <c r="H47" s="65">
        <f t="shared" si="20"/>
        <v>0</v>
      </c>
      <c r="I47" s="65">
        <f t="shared" si="20"/>
        <v>0</v>
      </c>
      <c r="J47" s="65">
        <f t="shared" si="20"/>
        <v>0</v>
      </c>
      <c r="K47" s="65">
        <f t="shared" si="20"/>
        <v>0</v>
      </c>
      <c r="L47" s="65">
        <f t="shared" si="20"/>
        <v>0</v>
      </c>
      <c r="M47" s="65">
        <f t="shared" si="20"/>
        <v>0</v>
      </c>
      <c r="N47" s="65">
        <f t="shared" si="20"/>
        <v>0</v>
      </c>
      <c r="O47" s="65">
        <f t="shared" si="20"/>
        <v>0</v>
      </c>
      <c r="P47" s="65">
        <f t="shared" si="20"/>
        <v>0</v>
      </c>
      <c r="Q47" s="65">
        <f t="shared" si="20"/>
        <v>0</v>
      </c>
      <c r="R47" s="65">
        <f t="shared" ref="R47:AB47" si="21">R9-R10-R11</f>
        <v>0</v>
      </c>
      <c r="S47" s="65">
        <f t="shared" si="21"/>
        <v>0</v>
      </c>
      <c r="T47" s="65">
        <f t="shared" si="21"/>
        <v>0</v>
      </c>
      <c r="U47" s="65">
        <f t="shared" si="21"/>
        <v>0</v>
      </c>
      <c r="V47" s="65">
        <f t="shared" si="21"/>
        <v>0</v>
      </c>
      <c r="W47" s="65">
        <f t="shared" si="21"/>
        <v>0</v>
      </c>
      <c r="X47" s="65">
        <f t="shared" si="21"/>
        <v>0</v>
      </c>
      <c r="Y47" s="65">
        <f t="shared" si="21"/>
        <v>0</v>
      </c>
      <c r="Z47" s="65">
        <f t="shared" si="21"/>
        <v>0</v>
      </c>
      <c r="AA47" s="65">
        <f t="shared" si="21"/>
        <v>0</v>
      </c>
      <c r="AB47" s="65">
        <f t="shared" si="21"/>
        <v>0</v>
      </c>
      <c r="AC47" s="95"/>
      <c r="AD47" s="95"/>
      <c r="AE47" s="95"/>
      <c r="AF47" s="95"/>
      <c r="AG47" s="95"/>
    </row>
    <row r="48" s="1" customFormat="1" customHeight="1" spans="1:33">
      <c r="A48" s="59" t="s">
        <v>172</v>
      </c>
      <c r="B48" s="66" t="s">
        <v>173</v>
      </c>
      <c r="C48" s="66"/>
      <c r="D48" s="59"/>
      <c r="E48" s="67">
        <f t="shared" si="17"/>
        <v>0</v>
      </c>
      <c r="F48" s="68"/>
      <c r="G48" s="65">
        <f t="shared" ref="G48:Q48" si="22">G13-G14-G15</f>
        <v>0</v>
      </c>
      <c r="H48" s="65">
        <f t="shared" si="22"/>
        <v>0</v>
      </c>
      <c r="I48" s="65">
        <f t="shared" si="22"/>
        <v>0</v>
      </c>
      <c r="J48" s="65">
        <f t="shared" si="22"/>
        <v>0</v>
      </c>
      <c r="K48" s="65">
        <f t="shared" si="22"/>
        <v>0</v>
      </c>
      <c r="L48" s="65">
        <f t="shared" si="22"/>
        <v>0</v>
      </c>
      <c r="M48" s="65">
        <f t="shared" si="22"/>
        <v>0</v>
      </c>
      <c r="N48" s="65">
        <f t="shared" si="22"/>
        <v>0</v>
      </c>
      <c r="O48" s="65">
        <f t="shared" si="22"/>
        <v>0</v>
      </c>
      <c r="P48" s="65">
        <f t="shared" si="22"/>
        <v>0</v>
      </c>
      <c r="Q48" s="65">
        <f t="shared" si="22"/>
        <v>0</v>
      </c>
      <c r="R48" s="65">
        <f t="shared" ref="R48:AB48" si="23">R13-R14-R15</f>
        <v>0</v>
      </c>
      <c r="S48" s="65">
        <f t="shared" si="23"/>
        <v>0</v>
      </c>
      <c r="T48" s="65">
        <f t="shared" si="23"/>
        <v>0</v>
      </c>
      <c r="U48" s="65">
        <f t="shared" si="23"/>
        <v>0</v>
      </c>
      <c r="V48" s="65">
        <f t="shared" si="23"/>
        <v>0</v>
      </c>
      <c r="W48" s="65">
        <f t="shared" si="23"/>
        <v>0</v>
      </c>
      <c r="X48" s="65">
        <f t="shared" si="23"/>
        <v>0</v>
      </c>
      <c r="Y48" s="65">
        <f t="shared" si="23"/>
        <v>0</v>
      </c>
      <c r="Z48" s="65">
        <f t="shared" si="23"/>
        <v>0</v>
      </c>
      <c r="AA48" s="65">
        <f t="shared" si="23"/>
        <v>0</v>
      </c>
      <c r="AB48" s="65">
        <f t="shared" si="23"/>
        <v>0</v>
      </c>
      <c r="AC48" s="95"/>
      <c r="AD48" s="95"/>
      <c r="AE48" s="95"/>
      <c r="AF48" s="95"/>
      <c r="AG48" s="95"/>
    </row>
    <row r="49" s="1" customFormat="1" customHeight="1" spans="1:33">
      <c r="A49" s="69" t="s">
        <v>174</v>
      </c>
      <c r="B49" s="70" t="s">
        <v>175</v>
      </c>
      <c r="C49" s="70"/>
      <c r="D49" s="71"/>
      <c r="E49" s="72">
        <f t="shared" si="17"/>
        <v>0</v>
      </c>
      <c r="F49" s="72"/>
      <c r="G49" s="73">
        <f t="shared" ref="G49:Q49" si="24">G19-G20-G21</f>
        <v>0</v>
      </c>
      <c r="H49" s="73">
        <f t="shared" si="24"/>
        <v>0</v>
      </c>
      <c r="I49" s="73">
        <f t="shared" si="24"/>
        <v>0</v>
      </c>
      <c r="J49" s="73">
        <f t="shared" si="24"/>
        <v>0</v>
      </c>
      <c r="K49" s="73">
        <f t="shared" si="24"/>
        <v>0</v>
      </c>
      <c r="L49" s="73">
        <f t="shared" si="24"/>
        <v>0</v>
      </c>
      <c r="M49" s="73">
        <f t="shared" si="24"/>
        <v>0</v>
      </c>
      <c r="N49" s="73">
        <f t="shared" si="24"/>
        <v>0</v>
      </c>
      <c r="O49" s="73">
        <f t="shared" si="24"/>
        <v>0</v>
      </c>
      <c r="P49" s="73">
        <f t="shared" si="24"/>
        <v>0</v>
      </c>
      <c r="Q49" s="73">
        <f t="shared" si="24"/>
        <v>0</v>
      </c>
      <c r="R49" s="73">
        <f t="shared" ref="R49:AB49" si="25">R19-R20-R21</f>
        <v>0</v>
      </c>
      <c r="S49" s="73">
        <f t="shared" si="25"/>
        <v>0</v>
      </c>
      <c r="T49" s="73">
        <f t="shared" si="25"/>
        <v>0</v>
      </c>
      <c r="U49" s="73">
        <f t="shared" si="25"/>
        <v>0</v>
      </c>
      <c r="V49" s="73">
        <f t="shared" si="25"/>
        <v>0</v>
      </c>
      <c r="W49" s="73">
        <f t="shared" si="25"/>
        <v>0</v>
      </c>
      <c r="X49" s="73">
        <f t="shared" si="25"/>
        <v>0</v>
      </c>
      <c r="Y49" s="73">
        <f t="shared" si="25"/>
        <v>0</v>
      </c>
      <c r="Z49" s="73">
        <f t="shared" si="25"/>
        <v>0</v>
      </c>
      <c r="AA49" s="73">
        <f t="shared" si="25"/>
        <v>0</v>
      </c>
      <c r="AB49" s="73">
        <f t="shared" si="25"/>
        <v>0</v>
      </c>
      <c r="AC49" s="95"/>
      <c r="AD49" s="95"/>
      <c r="AE49" s="95"/>
      <c r="AF49" s="95"/>
      <c r="AG49" s="95"/>
    </row>
    <row r="50" s="1" customFormat="1" customHeight="1" spans="1:33">
      <c r="A50" s="59" t="s">
        <v>176</v>
      </c>
      <c r="B50" s="66" t="s">
        <v>177</v>
      </c>
      <c r="C50" s="66"/>
      <c r="D50" s="59"/>
      <c r="E50" s="67">
        <f t="shared" si="17"/>
        <v>0</v>
      </c>
      <c r="F50" s="68"/>
      <c r="G50" s="65">
        <f t="shared" ref="G50:Q50" si="26">G27-G28-G29</f>
        <v>0</v>
      </c>
      <c r="H50" s="65">
        <f t="shared" si="26"/>
        <v>0</v>
      </c>
      <c r="I50" s="65">
        <f t="shared" si="26"/>
        <v>0</v>
      </c>
      <c r="J50" s="65">
        <f t="shared" si="26"/>
        <v>0</v>
      </c>
      <c r="K50" s="65">
        <f t="shared" si="26"/>
        <v>0</v>
      </c>
      <c r="L50" s="65">
        <f t="shared" si="26"/>
        <v>0</v>
      </c>
      <c r="M50" s="65">
        <f t="shared" si="26"/>
        <v>0</v>
      </c>
      <c r="N50" s="65">
        <f t="shared" si="26"/>
        <v>0</v>
      </c>
      <c r="O50" s="65">
        <f t="shared" si="26"/>
        <v>0</v>
      </c>
      <c r="P50" s="65">
        <f t="shared" si="26"/>
        <v>0</v>
      </c>
      <c r="Q50" s="65">
        <f t="shared" si="26"/>
        <v>0</v>
      </c>
      <c r="R50" s="65">
        <f t="shared" ref="R50:AB50" si="27">R27-R28-R29</f>
        <v>0</v>
      </c>
      <c r="S50" s="65">
        <f t="shared" si="27"/>
        <v>0</v>
      </c>
      <c r="T50" s="65">
        <f t="shared" si="27"/>
        <v>0</v>
      </c>
      <c r="U50" s="65">
        <f t="shared" si="27"/>
        <v>0</v>
      </c>
      <c r="V50" s="65">
        <f t="shared" si="27"/>
        <v>0</v>
      </c>
      <c r="W50" s="65">
        <f t="shared" si="27"/>
        <v>0</v>
      </c>
      <c r="X50" s="65">
        <f t="shared" si="27"/>
        <v>0</v>
      </c>
      <c r="Y50" s="65">
        <f t="shared" si="27"/>
        <v>0</v>
      </c>
      <c r="Z50" s="65">
        <f t="shared" si="27"/>
        <v>0</v>
      </c>
      <c r="AA50" s="65">
        <f t="shared" si="27"/>
        <v>0</v>
      </c>
      <c r="AB50" s="65">
        <f t="shared" si="27"/>
        <v>0</v>
      </c>
      <c r="AC50" s="95"/>
      <c r="AD50" s="95"/>
      <c r="AE50" s="95"/>
      <c r="AF50" s="95"/>
      <c r="AG50" s="95"/>
    </row>
    <row r="51" s="1" customFormat="1" customHeight="1" spans="1:33">
      <c r="A51" s="59" t="s">
        <v>178</v>
      </c>
      <c r="B51" s="66" t="s">
        <v>179</v>
      </c>
      <c r="C51" s="66"/>
      <c r="D51" s="59"/>
      <c r="E51" s="67" t="s">
        <v>180</v>
      </c>
      <c r="F51" s="68"/>
      <c r="G51" s="65">
        <f t="shared" ref="G51:Q51" si="28">G12-G13</f>
        <v>6442</v>
      </c>
      <c r="H51" s="65">
        <f t="shared" si="28"/>
        <v>4500</v>
      </c>
      <c r="I51" s="65">
        <f t="shared" si="28"/>
        <v>6356</v>
      </c>
      <c r="J51" s="65">
        <f t="shared" si="28"/>
        <v>7101</v>
      </c>
      <c r="K51" s="65">
        <f t="shared" si="28"/>
        <v>8570</v>
      </c>
      <c r="L51" s="65">
        <f t="shared" si="28"/>
        <v>4008</v>
      </c>
      <c r="M51" s="65">
        <f t="shared" si="28"/>
        <v>6079</v>
      </c>
      <c r="N51" s="65">
        <f t="shared" si="28"/>
        <v>9543</v>
      </c>
      <c r="O51" s="65">
        <f t="shared" si="28"/>
        <v>4710</v>
      </c>
      <c r="P51" s="65">
        <f t="shared" si="28"/>
        <v>8390</v>
      </c>
      <c r="Q51" s="65">
        <f t="shared" si="28"/>
        <v>6516</v>
      </c>
      <c r="R51" s="65">
        <f t="shared" ref="R51:AB51" si="29">R12-R13</f>
        <v>4780</v>
      </c>
      <c r="S51" s="65">
        <f t="shared" si="29"/>
        <v>1172</v>
      </c>
      <c r="T51" s="65">
        <f t="shared" si="29"/>
        <v>8046</v>
      </c>
      <c r="U51" s="65">
        <f t="shared" si="29"/>
        <v>5370</v>
      </c>
      <c r="V51" s="65">
        <f t="shared" si="29"/>
        <v>6860</v>
      </c>
      <c r="W51" s="65">
        <f t="shared" si="29"/>
        <v>9202</v>
      </c>
      <c r="X51" s="65">
        <f t="shared" si="29"/>
        <v>3704</v>
      </c>
      <c r="Y51" s="65">
        <f t="shared" si="29"/>
        <v>4180</v>
      </c>
      <c r="Z51" s="65">
        <f t="shared" si="29"/>
        <v>5760</v>
      </c>
      <c r="AA51" s="65">
        <f t="shared" si="29"/>
        <v>6010</v>
      </c>
      <c r="AB51" s="65">
        <f t="shared" si="29"/>
        <v>6876</v>
      </c>
      <c r="AC51" s="96"/>
      <c r="AD51" s="96"/>
      <c r="AE51" s="96"/>
      <c r="AF51" s="96"/>
      <c r="AG51" s="96"/>
    </row>
    <row r="52" customFormat="1" customHeight="1" spans="1:28">
      <c r="A52" s="59" t="s">
        <v>181</v>
      </c>
      <c r="B52" s="60" t="s">
        <v>179</v>
      </c>
      <c r="C52" s="61"/>
      <c r="D52" s="59"/>
      <c r="E52" s="67" t="s">
        <v>180</v>
      </c>
      <c r="F52" s="68"/>
      <c r="G52" s="65">
        <f t="shared" ref="G52:Q52" si="30">G22-G23</f>
        <v>3194</v>
      </c>
      <c r="H52" s="65">
        <f t="shared" si="30"/>
        <v>2159</v>
      </c>
      <c r="I52" s="65">
        <f t="shared" si="30"/>
        <v>2938</v>
      </c>
      <c r="J52" s="65">
        <f t="shared" si="30"/>
        <v>3194</v>
      </c>
      <c r="K52" s="65">
        <f t="shared" si="30"/>
        <v>3852</v>
      </c>
      <c r="L52" s="65">
        <f t="shared" si="30"/>
        <v>2467</v>
      </c>
      <c r="M52" s="65">
        <f t="shared" si="30"/>
        <v>2735</v>
      </c>
      <c r="N52" s="65">
        <f t="shared" si="30"/>
        <v>4164</v>
      </c>
      <c r="O52" s="65">
        <f t="shared" si="30"/>
        <v>2140</v>
      </c>
      <c r="P52" s="65">
        <f t="shared" si="30"/>
        <v>3782</v>
      </c>
      <c r="Q52" s="65">
        <f t="shared" si="30"/>
        <v>2895</v>
      </c>
      <c r="R52" s="65">
        <f t="shared" ref="R52:AB52" si="31">R22-R23</f>
        <v>2130</v>
      </c>
      <c r="S52" s="65">
        <f t="shared" si="31"/>
        <v>1458</v>
      </c>
      <c r="T52" s="65">
        <f t="shared" si="31"/>
        <v>3514</v>
      </c>
      <c r="U52" s="65">
        <f t="shared" si="31"/>
        <v>2400</v>
      </c>
      <c r="V52" s="65">
        <f t="shared" si="31"/>
        <v>3176</v>
      </c>
      <c r="W52" s="65">
        <f t="shared" si="31"/>
        <v>3952</v>
      </c>
      <c r="X52" s="65">
        <f t="shared" si="31"/>
        <v>1750</v>
      </c>
      <c r="Y52" s="65">
        <f t="shared" si="31"/>
        <v>1980</v>
      </c>
      <c r="Z52" s="65">
        <f t="shared" si="31"/>
        <v>2502</v>
      </c>
      <c r="AA52" s="65">
        <f t="shared" si="31"/>
        <v>2711</v>
      </c>
      <c r="AB52" s="65">
        <f t="shared" si="31"/>
        <v>3175</v>
      </c>
    </row>
    <row r="53" customFormat="1" customHeight="1" spans="1:28">
      <c r="A53" s="59" t="s">
        <v>182</v>
      </c>
      <c r="B53" s="66" t="s">
        <v>183</v>
      </c>
      <c r="C53" s="66"/>
      <c r="D53" s="59"/>
      <c r="E53" s="67" t="s">
        <v>180</v>
      </c>
      <c r="F53" s="68"/>
      <c r="G53" s="65">
        <f t="shared" ref="G53:Q53" si="32">G30-G31</f>
        <v>6.46</v>
      </c>
      <c r="H53" s="65">
        <f t="shared" si="32"/>
        <v>4.02</v>
      </c>
      <c r="I53" s="65">
        <f t="shared" si="32"/>
        <v>5.6</v>
      </c>
      <c r="J53" s="65">
        <f t="shared" si="32"/>
        <v>6.13</v>
      </c>
      <c r="K53" s="65">
        <f t="shared" si="32"/>
        <v>7.42</v>
      </c>
      <c r="L53" s="65">
        <f t="shared" si="32"/>
        <v>5.55</v>
      </c>
      <c r="M53" s="65">
        <f t="shared" si="32"/>
        <v>5.25</v>
      </c>
      <c r="N53" s="65">
        <f t="shared" si="32"/>
        <v>7.91</v>
      </c>
      <c r="O53" s="65">
        <f t="shared" si="32"/>
        <v>4.02</v>
      </c>
      <c r="P53" s="65">
        <f t="shared" si="32"/>
        <v>7.37</v>
      </c>
      <c r="Q53" s="65">
        <f t="shared" si="32"/>
        <v>5.49</v>
      </c>
      <c r="R53" s="65">
        <f t="shared" ref="R53:AB53" si="33">R30-R31</f>
        <v>3.97</v>
      </c>
      <c r="S53" s="65">
        <f t="shared" si="33"/>
        <v>4.09</v>
      </c>
      <c r="T53" s="65">
        <f t="shared" si="33"/>
        <v>6.78</v>
      </c>
      <c r="U53" s="65">
        <f t="shared" si="33"/>
        <v>4.46</v>
      </c>
      <c r="V53" s="65">
        <f t="shared" si="33"/>
        <v>6.19</v>
      </c>
      <c r="W53" s="65">
        <f t="shared" si="33"/>
        <v>7.04</v>
      </c>
      <c r="X53" s="65">
        <f t="shared" si="33"/>
        <v>3.43</v>
      </c>
      <c r="Y53" s="65">
        <f t="shared" si="33"/>
        <v>3.94</v>
      </c>
      <c r="Z53" s="65">
        <f t="shared" si="33"/>
        <v>4.78</v>
      </c>
      <c r="AA53" s="65">
        <f t="shared" si="33"/>
        <v>5.22</v>
      </c>
      <c r="AB53" s="65">
        <f t="shared" si="33"/>
        <v>6.88</v>
      </c>
    </row>
    <row r="54" customFormat="1" customHeight="1" spans="1:28">
      <c r="A54" s="59" t="s">
        <v>184</v>
      </c>
      <c r="B54" s="66" t="s">
        <v>185</v>
      </c>
      <c r="C54" s="66"/>
      <c r="D54" s="59"/>
      <c r="E54" s="74" t="s">
        <v>180</v>
      </c>
      <c r="F54" s="74"/>
      <c r="G54" s="75">
        <f t="shared" ref="G54:Q54" si="34">G32-G33</f>
        <v>10.79</v>
      </c>
      <c r="H54" s="75">
        <f t="shared" si="34"/>
        <v>6.31</v>
      </c>
      <c r="I54" s="75">
        <f t="shared" si="34"/>
        <v>8.49</v>
      </c>
      <c r="J54" s="75">
        <f t="shared" si="34"/>
        <v>8.81</v>
      </c>
      <c r="K54" s="75">
        <f t="shared" si="34"/>
        <v>11.54</v>
      </c>
      <c r="L54" s="75">
        <f t="shared" si="34"/>
        <v>5.13999999999999</v>
      </c>
      <c r="M54" s="75">
        <f t="shared" si="34"/>
        <v>8.44</v>
      </c>
      <c r="N54" s="75">
        <f t="shared" si="34"/>
        <v>15.76</v>
      </c>
      <c r="O54" s="75">
        <f t="shared" si="34"/>
        <v>6.46</v>
      </c>
      <c r="P54" s="75">
        <f t="shared" si="34"/>
        <v>11.25</v>
      </c>
      <c r="Q54" s="75">
        <f t="shared" si="34"/>
        <v>10.28</v>
      </c>
      <c r="R54" s="75">
        <f t="shared" ref="R54:AB54" si="35">R32-R33</f>
        <v>6.99</v>
      </c>
      <c r="S54" s="75">
        <f t="shared" si="35"/>
        <v>0.650000000000006</v>
      </c>
      <c r="T54" s="75">
        <f t="shared" si="35"/>
        <v>11.45</v>
      </c>
      <c r="U54" s="75">
        <f t="shared" si="35"/>
        <v>7.27</v>
      </c>
      <c r="V54" s="75">
        <f t="shared" si="35"/>
        <v>9.58</v>
      </c>
      <c r="W54" s="75">
        <f t="shared" si="35"/>
        <v>13.22</v>
      </c>
      <c r="X54" s="75">
        <f t="shared" si="35"/>
        <v>5.59</v>
      </c>
      <c r="Y54" s="75">
        <f t="shared" si="35"/>
        <v>6.06</v>
      </c>
      <c r="Z54" s="75">
        <f t="shared" si="35"/>
        <v>8.4</v>
      </c>
      <c r="AA54" s="75">
        <f t="shared" si="35"/>
        <v>8.75</v>
      </c>
      <c r="AB54" s="75">
        <f t="shared" si="35"/>
        <v>8.77</v>
      </c>
    </row>
    <row r="55" customFormat="1" customHeight="1" spans="1:28">
      <c r="A55" s="59" t="s">
        <v>186</v>
      </c>
      <c r="B55" s="66" t="s">
        <v>187</v>
      </c>
      <c r="C55" s="66"/>
      <c r="D55" s="59"/>
      <c r="E55" s="74" t="s">
        <v>180</v>
      </c>
      <c r="F55" s="74"/>
      <c r="G55" s="73">
        <f t="shared" ref="G55:Q55" si="36">G4-G5</f>
        <v>2462</v>
      </c>
      <c r="H55" s="73">
        <f t="shared" si="36"/>
        <v>610</v>
      </c>
      <c r="I55" s="73">
        <f t="shared" si="36"/>
        <v>3040</v>
      </c>
      <c r="J55" s="73">
        <f t="shared" si="36"/>
        <v>570</v>
      </c>
      <c r="K55" s="73">
        <f t="shared" si="36"/>
        <v>1090</v>
      </c>
      <c r="L55" s="73">
        <f t="shared" si="36"/>
        <v>3190</v>
      </c>
      <c r="M55" s="73">
        <f t="shared" si="36"/>
        <v>568</v>
      </c>
      <c r="N55" s="73">
        <f t="shared" si="36"/>
        <v>1101</v>
      </c>
      <c r="O55" s="73">
        <f t="shared" si="36"/>
        <v>3200</v>
      </c>
      <c r="P55" s="73">
        <f t="shared" si="36"/>
        <v>1116</v>
      </c>
      <c r="Q55" s="73">
        <f t="shared" si="36"/>
        <v>4040</v>
      </c>
      <c r="R55" s="73">
        <f t="shared" ref="R55:AB55" si="37">R4-R5</f>
        <v>2930</v>
      </c>
      <c r="S55" s="73">
        <f t="shared" si="37"/>
        <v>7100</v>
      </c>
      <c r="T55" s="73">
        <f t="shared" si="37"/>
        <v>2030</v>
      </c>
      <c r="U55" s="73">
        <f t="shared" si="37"/>
        <v>2782</v>
      </c>
      <c r="V55" s="73">
        <f t="shared" si="37"/>
        <v>1860</v>
      </c>
      <c r="W55" s="73">
        <f t="shared" si="37"/>
        <v>728</v>
      </c>
      <c r="X55" s="73">
        <f t="shared" si="37"/>
        <v>1542</v>
      </c>
      <c r="Y55" s="73">
        <f t="shared" si="37"/>
        <v>3100</v>
      </c>
      <c r="Z55" s="73">
        <f t="shared" si="37"/>
        <v>674</v>
      </c>
      <c r="AA55" s="73">
        <f t="shared" si="37"/>
        <v>950</v>
      </c>
      <c r="AB55" s="73">
        <f t="shared" si="37"/>
        <v>1860</v>
      </c>
    </row>
    <row r="56" customFormat="1" customHeight="1" spans="1:8">
      <c r="A56" s="76"/>
      <c r="B56" s="76"/>
      <c r="C56" s="76"/>
      <c r="D56" s="76"/>
      <c r="E56" s="76"/>
      <c r="F56" s="76"/>
      <c r="G56" s="76"/>
      <c r="H56" s="76"/>
    </row>
    <row r="57" customHeight="1" spans="1:8">
      <c r="A57" s="76" t="s">
        <v>188</v>
      </c>
      <c r="B57" s="76"/>
      <c r="C57" s="76"/>
      <c r="D57" s="76"/>
      <c r="E57" s="76"/>
      <c r="F57" s="76"/>
      <c r="G57" s="76"/>
      <c r="H57" s="76"/>
    </row>
    <row r="58" customHeight="1" spans="1:8">
      <c r="A58" s="76"/>
      <c r="B58" s="76"/>
      <c r="C58" s="76"/>
      <c r="D58" s="76"/>
      <c r="E58" s="76"/>
      <c r="F58" s="76"/>
      <c r="G58" s="76"/>
      <c r="H58" s="76"/>
    </row>
    <row r="59" customHeight="1" spans="1:8">
      <c r="A59" s="76"/>
      <c r="B59" s="76"/>
      <c r="C59" s="76"/>
      <c r="D59" s="76"/>
      <c r="E59" s="76"/>
      <c r="F59" s="76"/>
      <c r="G59" s="76"/>
      <c r="H59" s="76"/>
    </row>
  </sheetData>
  <mergeCells count="38">
    <mergeCell ref="A1:AG1"/>
    <mergeCell ref="A37:B37"/>
    <mergeCell ref="G37:I37"/>
    <mergeCell ref="U37:W37"/>
    <mergeCell ref="A39:I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A57:H59"/>
  </mergeCells>
  <conditionalFormatting sqref="G41:AB41">
    <cfRule type="cellIs" dxfId="0" priority="17" operator="notBetween">
      <formula>100</formula>
      <formula>140</formula>
    </cfRule>
    <cfRule type="cellIs" dxfId="1" priority="16" operator="notBetween">
      <formula>100</formula>
      <formula>140</formula>
    </cfRule>
    <cfRule type="cellIs" dxfId="2" priority="15" operator="notBetween">
      <formula>100</formula>
      <formula>140</formula>
    </cfRule>
    <cfRule type="cellIs" dxfId="1" priority="10" operator="notBetween">
      <formula>100</formula>
      <formula>140</formula>
    </cfRule>
    <cfRule type="cellIs" dxfId="1" priority="5" operator="notBetween">
      <formula>90</formula>
      <formula>130</formula>
    </cfRule>
  </conditionalFormatting>
  <conditionalFormatting sqref="G42:AB42">
    <cfRule type="cellIs" dxfId="2" priority="14" operator="notBetween">
      <formula>200</formula>
      <formula>500</formula>
    </cfRule>
    <cfRule type="cellIs" dxfId="1" priority="9" operator="notBetween">
      <formula>200</formula>
      <formula>500</formula>
    </cfRule>
    <cfRule type="cellIs" dxfId="1" priority="4" operator="notBetween">
      <formula>350</formula>
      <formula>650</formula>
    </cfRule>
  </conditionalFormatting>
  <conditionalFormatting sqref="G43:AB43">
    <cfRule type="cellIs" dxfId="2" priority="13" operator="notBetween">
      <formula>15</formula>
      <formula>40</formula>
    </cfRule>
    <cfRule type="cellIs" dxfId="1" priority="8" operator="notBetween">
      <formula>15</formula>
      <formula>40</formula>
    </cfRule>
    <cfRule type="cellIs" dxfId="1" priority="3" operator="notBetween">
      <formula>25</formula>
      <formula>40</formula>
    </cfRule>
  </conditionalFormatting>
  <conditionalFormatting sqref="G44:AB44">
    <cfRule type="cellIs" dxfId="2" priority="12" operator="notBetween">
      <formula>1</formula>
      <formula>3</formula>
    </cfRule>
    <cfRule type="cellIs" dxfId="1" priority="7" operator="notBetween">
      <formula>1</formula>
      <formula>3</formula>
    </cfRule>
    <cfRule type="cellIs" dxfId="1" priority="2" operator="notBetween">
      <formula>1</formula>
      <formula>2</formula>
    </cfRule>
  </conditionalFormatting>
  <conditionalFormatting sqref="G45:AB45">
    <cfRule type="cellIs" dxfId="2" priority="11" operator="notBetween">
      <formula>1</formula>
      <formula>3.5</formula>
    </cfRule>
    <cfRule type="cellIs" dxfId="1" priority="6" operator="notBetween">
      <formula>1</formula>
      <formula>3.5</formula>
    </cfRule>
    <cfRule type="cellIs" dxfId="1" priority="1" operator="notBetween">
      <formula>1</formula>
      <formula>3.5</formula>
    </cfRule>
  </conditionalFormatting>
  <conditionalFormatting sqref="G46:AB46">
    <cfRule type="cellIs" dxfId="1" priority="40" operator="notBetween">
      <formula>0</formula>
      <formula>0</formula>
    </cfRule>
    <cfRule type="cellIs" dxfId="1" priority="29" operator="notBetween">
      <formula>0</formula>
      <formula>0</formula>
    </cfRule>
    <cfRule type="cellIs" dxfId="1" priority="28" operator="notBetween">
      <formula>0</formula>
      <formula>0</formula>
    </cfRule>
  </conditionalFormatting>
  <conditionalFormatting sqref="G47:AB47">
    <cfRule type="cellIs" dxfId="2" priority="42" operator="lessThan">
      <formula>-0.00001</formula>
    </cfRule>
    <cfRule type="cellIs" dxfId="1" priority="36" operator="notBetween">
      <formula>0</formula>
      <formula>0</formula>
    </cfRule>
    <cfRule type="cellIs" dxfId="1" priority="27" operator="notBetween">
      <formula>0</formula>
      <formula>0</formula>
    </cfRule>
  </conditionalFormatting>
  <conditionalFormatting sqref="G48:AB48">
    <cfRule type="cellIs" dxfId="1" priority="38" operator="notBetween">
      <formula>0</formula>
      <formula>0</formula>
    </cfRule>
    <cfRule type="cellIs" dxfId="1" priority="24" operator="notBetween">
      <formula>0</formula>
      <formula>0</formula>
    </cfRule>
  </conditionalFormatting>
  <conditionalFormatting sqref="G49:AB49">
    <cfRule type="cellIs" priority="23" operator="equal">
      <formula>0</formula>
    </cfRule>
    <cfRule type="cellIs" priority="22" operator="equal">
      <formula>0</formula>
    </cfRule>
    <cfRule type="cellIs" priority="21" operator="notEqual">
      <formula>0</formula>
    </cfRule>
    <cfRule type="cellIs" priority="20" operator="notBetween">
      <formula>0</formula>
      <formula>0</formula>
    </cfRule>
    <cfRule type="cellIs" dxfId="1" priority="19" operator="notBetween">
      <formula>0</formula>
      <formula>0</formula>
    </cfRule>
  </conditionalFormatting>
  <conditionalFormatting sqref="G50:AB50">
    <cfRule type="cellIs" dxfId="1" priority="18" operator="notBetween">
      <formula>0</formula>
      <formula>0</formula>
    </cfRule>
  </conditionalFormatting>
  <conditionalFormatting sqref="G56:AB56">
    <cfRule type="cellIs" dxfId="2" priority="68" operator="lessThan">
      <formula>-0.00001</formula>
    </cfRule>
    <cfRule type="cellIs" dxfId="3" priority="70" operator="lessThan">
      <formula>-0.000001</formula>
    </cfRule>
    <cfRule type="cellIs" dxfId="1" priority="52" operator="lessThan">
      <formula>-0.000001</formula>
    </cfRule>
    <cfRule type="cellIs" dxfId="1" priority="64" operator="lessThan">
      <formula>-0.00001</formula>
    </cfRule>
    <cfRule type="cellIs" dxfId="1" priority="62" operator="lessThan">
      <formula>-0.00001</formula>
    </cfRule>
  </conditionalFormatting>
  <conditionalFormatting sqref="G47:AB49 G51:AB55">
    <cfRule type="cellIs" dxfId="3" priority="43" operator="lessThan">
      <formula>-0.000001</formula>
    </cfRule>
    <cfRule type="cellIs" dxfId="2" priority="41" operator="lessThan">
      <formula>-0.00001</formula>
    </cfRule>
  </conditionalFormatting>
  <conditionalFormatting sqref="G47:AB47 G51:AB52">
    <cfRule type="cellIs" dxfId="1" priority="39" operator="lessThan">
      <formula>-0.000001</formula>
    </cfRule>
  </conditionalFormatting>
  <conditionalFormatting sqref="G55:AB55 G49:AB49">
    <cfRule type="cellIs" dxfId="1" priority="35" operator="lessThan">
      <formula>-0.00001</formula>
    </cfRule>
  </conditionalFormatting>
  <conditionalFormatting sqref="G53:AB55 G49:AB49">
    <cfRule type="cellIs" dxfId="1" priority="37" operator="lessThan">
      <formula>-0.00001</formula>
    </cfRule>
    <cfRule type="cellIs" dxfId="1" priority="25" operator="lessThan">
      <formula>-0.000001</formula>
    </cfRule>
  </conditionalFormatting>
  <conditionalFormatting sqref="G51:AB52">
    <cfRule type="cellIs" dxfId="1" priority="26" operator="lessThan">
      <formula>-0.000001</formula>
    </cfRule>
  </conditionalFormatting>
  <dataValidations count="1">
    <dataValidation type="whole" operator="between" allowBlank="1" showInputMessage="1" showErrorMessage="1" sqref="G4:P4 Q4:Z4 AA4:AB4 AE4:XFD4 G5:P5 Q5:Z5 AA5:AB5 G6:P6 Q6:Z6 AA6:AB6 G7:P7 Q7:Z7 AA7:AB7 G8:P8 Q8:Z8 AA8:AB8 G9:P9 Q9:Z9 AA9:AB9 G10:P10 Q10:Z10 AA10:AB10 G11:P11 Q11:Z11 AA11:AB11 G12:P12 Q12:Z12 AA12:AB12 G13:P13 Q13:Z13 AA13:AB13 G14:P14 Q14:Z14 AA14:AB14 G15:AB15 A16 AK16:XFD16 G17:P17 Q17:Z17 AA17:AB17 G18:P18 Q18:Z18 AA18:AB18 G19:P19 Q19:Z19 AA19:AB19 G20:AC20 G21:P21 Q21:Z21 AA21:AB21 G22:P22 Q22:Z22 AA22:AB22 G23:P23 Q23:Z23 AA23:AB23 AC4:AC15 AC17:AC19 AC21:AC23 AC25:AC34 AD4:AD15 AD17:AD23 AD25:AD34 AE17:XFD23 A17:C23 AE5:XFD15 A4:C15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A406主要畜禽</vt:lpstr>
      <vt:lpstr>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白妮娃</cp:lastModifiedBy>
  <dcterms:created xsi:type="dcterms:W3CDTF">2021-12-23T08:55:00Z</dcterms:created>
  <dcterms:modified xsi:type="dcterms:W3CDTF">2024-04-11T00:59:33Z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A429263875A741108348D87FBD494E54_13</vt:lpwstr>
  </property>
  <property fmtid="{D5CDD505-2E9C-101B-9397-08002B2CF9AE}" pid="3" name="KSOProductBuildVer">
    <vt:lpwstr>2052-12.1.0.16388</vt:lpwstr>
  </property>
</Properties>
</file>