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797" activeTab="1"/>
  </bookViews>
  <sheets>
    <sheet name="01人员情况表" sheetId="1" r:id="rId1"/>
    <sheet name="02收支总表" sheetId="3" r:id="rId2"/>
    <sheet name="03收入总表" sheetId="4" r:id="rId3"/>
    <sheet name="04支出总表(经济分类)" sheetId="6" r:id="rId4"/>
    <sheet name="05支出总表(功能分类)" sheetId="7" r:id="rId5"/>
    <sheet name="05支出总表(功能分类) (不填数据，只做对比)" sheetId="16" r:id="rId6"/>
    <sheet name="06项目支出明细表" sheetId="8" r:id="rId7"/>
    <sheet name="07 2019年三公经费表" sheetId="9" r:id="rId8"/>
    <sheet name="08政府采购预算表" sheetId="10" r:id="rId9"/>
    <sheet name="Sheet1" sheetId="14" r:id="rId10"/>
    <sheet name="Sheet2" sheetId="15" r:id="rId11"/>
  </sheets>
  <externalReferences>
    <externalReference r:id="rId12"/>
    <externalReference r:id="rId13"/>
  </externalReferences>
  <definedNames>
    <definedName name="_xlnm._FilterDatabase" localSheetId="0" hidden="1">'01人员情况表'!$A$6:$V$9</definedName>
    <definedName name="_xlnm._FilterDatabase" localSheetId="1" hidden="1">'02收支总表'!$A$8:$IS$16</definedName>
    <definedName name="_xlnm._FilterDatabase" localSheetId="2" hidden="1">'03收入总表'!$A$7:$IL$10</definedName>
    <definedName name="_xlnm._FilterDatabase" localSheetId="3" hidden="1">'04支出总表(经济分类)'!$A$7:$CU$16</definedName>
    <definedName name="_xlnm._FilterDatabase" localSheetId="4" hidden="1">'05支出总表(功能分类)'!$A$6:$GP$60</definedName>
    <definedName name="_xlnm._FilterDatabase" localSheetId="5" hidden="1">'05支出总表(功能分类) (不填数据，只做对比)'!$A$6:$IO$52</definedName>
    <definedName name="_xlnm._FilterDatabase" localSheetId="6" hidden="1">'06项目支出明细表'!$5:$150</definedName>
    <definedName name="_xlnm._FilterDatabase" localSheetId="7" hidden="1">'07 2019年三公经费表'!$A$6:$V$14</definedName>
    <definedName name="_xlnm._FilterDatabase" localSheetId="8" hidden="1">'08政府采购预算表'!$A$7:$IP$94</definedName>
    <definedName name="Database" hidden="1">#REF!</definedName>
    <definedName name="_xlnm.Print_Area" localSheetId="0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>#N/A</definedName>
    <definedName name="基数">#N/A</definedName>
    <definedName name="经">[2]咸宁市专款对帐单!$A$3:$E$53</definedName>
  </definedNames>
  <calcPr calcId="144525" fullCalcOnLoad="1"/>
</workbook>
</file>

<file path=xl/sharedStrings.xml><?xml version="1.0" encoding="utf-8"?>
<sst xmlns="http://schemas.openxmlformats.org/spreadsheetml/2006/main" count="430">
  <si>
    <t>表(一)</t>
  </si>
  <si>
    <t>人员基本情况表(一)</t>
  </si>
  <si>
    <t>一级
单位
编码</t>
  </si>
  <si>
    <t>单位名称</t>
  </si>
  <si>
    <t>业务
管理
股室</t>
  </si>
  <si>
    <t>编制人数</t>
  </si>
  <si>
    <t>三支
一扶
人数</t>
  </si>
  <si>
    <t>在职人员</t>
  </si>
  <si>
    <t>非在职人员</t>
  </si>
  <si>
    <t>合计</t>
  </si>
  <si>
    <t>全额编制人数</t>
  </si>
  <si>
    <t>差额编制人数</t>
  </si>
  <si>
    <t>自收自支编制人数</t>
  </si>
  <si>
    <t>在岗有编</t>
  </si>
  <si>
    <t>其他
人员</t>
  </si>
  <si>
    <t>离休</t>
  </si>
  <si>
    <t>退休</t>
  </si>
  <si>
    <t>小计</t>
  </si>
  <si>
    <t>行政全额人数</t>
  </si>
  <si>
    <t>行政差额人数</t>
  </si>
  <si>
    <t>行政自收自支人数</t>
  </si>
  <si>
    <t>行政三支一扶人数</t>
  </si>
  <si>
    <t>事业全额人数</t>
  </si>
  <si>
    <t>事业差额人数</t>
  </si>
  <si>
    <t>事业自收自支人数</t>
  </si>
  <si>
    <t>事业三支一扶人数</t>
  </si>
  <si>
    <t>**</t>
  </si>
  <si>
    <t>赤壁市公共检验检测中心</t>
  </si>
  <si>
    <t>企业</t>
  </si>
  <si>
    <t>预算01表</t>
  </si>
  <si>
    <t>收支预算总表</t>
  </si>
  <si>
    <t>请如实按照收入来源编列支出，注明预算增加的原因，如无充足原因请比照上年预算列支</t>
  </si>
  <si>
    <t>单位：万元</t>
  </si>
  <si>
    <t>增减
原因
说明</t>
  </si>
  <si>
    <t>与上年
预算数比</t>
  </si>
  <si>
    <t>2018年
预算数</t>
  </si>
  <si>
    <t>收                入</t>
  </si>
  <si>
    <t>支             出</t>
  </si>
  <si>
    <t>收入合计</t>
  </si>
  <si>
    <t>公共财政预算拨款</t>
  </si>
  <si>
    <t>政府性
基金
收入</t>
  </si>
  <si>
    <t>专户
管理的
事业
收入</t>
  </si>
  <si>
    <t>事业
单位
经营
收入</t>
  </si>
  <si>
    <t>其他
收入</t>
  </si>
  <si>
    <t>附属
单位
上缴
收入</t>
  </si>
  <si>
    <t>上年
结转</t>
  </si>
  <si>
    <t>地方
政府
债券</t>
  </si>
  <si>
    <t>城投
资金</t>
  </si>
  <si>
    <t>单位
往来
资金</t>
  </si>
  <si>
    <t>支出合计</t>
  </si>
  <si>
    <t>基本支出</t>
  </si>
  <si>
    <t>项目
支出</t>
  </si>
  <si>
    <t>事业
单位
经营
支出</t>
  </si>
  <si>
    <t>对附属
单位
补助
支出</t>
  </si>
  <si>
    <t>上缴
上级
支出</t>
  </si>
  <si>
    <t>经费拨款
（补助）</t>
  </si>
  <si>
    <t>纳入预算
管理的
非税收入
安排的
拨款</t>
  </si>
  <si>
    <t>上级
补助收入</t>
  </si>
  <si>
    <t>工资
福利
支出</t>
  </si>
  <si>
    <t>对个人
和家庭
补助</t>
  </si>
  <si>
    <t>商品
服务支出</t>
  </si>
  <si>
    <t>赤壁市政务服务和大数据管理局</t>
  </si>
  <si>
    <t>赤壁市公共资源交易中心</t>
  </si>
  <si>
    <t>1、检验室专用设备购置费194.6万元（有批文）;2、公检中心综合楼建设项目的城投资金500万元（有批文）;3、质检室升级改造15万元（有批文）。合计：709.6万元</t>
  </si>
  <si>
    <t>湖北赤壁高新技术产业园区管理委员会</t>
  </si>
  <si>
    <t>湖北赤壁蒲纺工业园区管理委员会</t>
  </si>
  <si>
    <t>赤壁市行业管理办公室</t>
  </si>
  <si>
    <t>预算02表</t>
  </si>
  <si>
    <t>收入预算总表</t>
  </si>
  <si>
    <t>股室提供数据</t>
  </si>
  <si>
    <t>收支
结余</t>
  </si>
  <si>
    <t>上年结转</t>
  </si>
  <si>
    <t>纳入预算管理的非税收入安排的拨款</t>
  </si>
  <si>
    <t>上级补助收入</t>
  </si>
  <si>
    <t>经费
拨款
结转</t>
  </si>
  <si>
    <t>其他
结转</t>
  </si>
  <si>
    <t>罚没
收入</t>
  </si>
  <si>
    <t>行政
事业性
收费</t>
  </si>
  <si>
    <t>国有资本
(资产)
有偿使用
收入</t>
  </si>
  <si>
    <t>其他
非税
收入</t>
  </si>
  <si>
    <t>上级
转移
支付
收入</t>
  </si>
  <si>
    <t>上级
专款
收入</t>
  </si>
  <si>
    <t>金额单位：万元</t>
  </si>
  <si>
    <t>总计</t>
  </si>
  <si>
    <t>项目支出</t>
  </si>
  <si>
    <t xml:space="preserve">事业
单位
经营
支出
</t>
  </si>
  <si>
    <t>项目
三公
合计</t>
  </si>
  <si>
    <t>项目
三公差额</t>
  </si>
  <si>
    <t>基本
支出
合计</t>
  </si>
  <si>
    <t>工资福利性支出</t>
  </si>
  <si>
    <t>对个人和家庭的补助支出</t>
  </si>
  <si>
    <t>商品和服务支出</t>
  </si>
  <si>
    <t>项目
支出
合计</t>
  </si>
  <si>
    <t>一事一议</t>
  </si>
  <si>
    <t>专项业务</t>
  </si>
  <si>
    <t>往来</t>
  </si>
  <si>
    <t>其他</t>
  </si>
  <si>
    <t>三公经费</t>
  </si>
  <si>
    <t>工资
福利性
支出
小计</t>
  </si>
  <si>
    <t>基本工资</t>
  </si>
  <si>
    <t>津贴补贴</t>
  </si>
  <si>
    <t>绩效
工资</t>
  </si>
  <si>
    <t>奖金</t>
  </si>
  <si>
    <t>社会保障缴费</t>
  </si>
  <si>
    <t>在职改革性补贴</t>
  </si>
  <si>
    <t>女职工
卫生费</t>
  </si>
  <si>
    <t>伙食
补助费</t>
  </si>
  <si>
    <t>住房
公积金</t>
  </si>
  <si>
    <t>医疗费</t>
  </si>
  <si>
    <t>补发
基本
工资</t>
  </si>
  <si>
    <t>补缴
养老
保险</t>
  </si>
  <si>
    <t>补缴
职业
年金</t>
  </si>
  <si>
    <t>其他
工资
福利性
支出</t>
  </si>
  <si>
    <t>对个人
和家庭
的补助
支出
小计</t>
  </si>
  <si>
    <t>抚恤金
和救济费</t>
  </si>
  <si>
    <t>助学金</t>
  </si>
  <si>
    <t>遗属
补助</t>
  </si>
  <si>
    <t>其他
对个人
和家庭
的补助
支出</t>
  </si>
  <si>
    <t>商品
和服务
支出
小计</t>
  </si>
  <si>
    <t>日常公用经费</t>
  </si>
  <si>
    <t>公务
接待费</t>
  </si>
  <si>
    <t>公务
用车
运行
维护费</t>
  </si>
  <si>
    <t>公务
用车
购置</t>
  </si>
  <si>
    <t>因公
出国
(境)
费用</t>
  </si>
  <si>
    <t>基本
工资
小计</t>
  </si>
  <si>
    <t>基本
工资
(行政)</t>
  </si>
  <si>
    <t>基本
工资
(事业)</t>
  </si>
  <si>
    <t>津贴
补贴
小计</t>
  </si>
  <si>
    <t>津补贴</t>
  </si>
  <si>
    <t>特岗
津贴</t>
  </si>
  <si>
    <t>乡镇
工作
补贴
(行政)</t>
  </si>
  <si>
    <t>乡镇
工作
补贴
(事业)</t>
  </si>
  <si>
    <t>奖金
小计</t>
  </si>
  <si>
    <t>年终
一次性
奖金</t>
  </si>
  <si>
    <t>奖励性奖金</t>
  </si>
  <si>
    <t>社会
保障
缴费
小计</t>
  </si>
  <si>
    <t>养老
保险
缴费</t>
  </si>
  <si>
    <t>医疗
保险
缴费</t>
  </si>
  <si>
    <t>医疗
补助
缴费</t>
  </si>
  <si>
    <t>职业
年金
缴费</t>
  </si>
  <si>
    <t>其他
社会
保障
缴费</t>
  </si>
  <si>
    <t>在职
改革性
补贴
小计</t>
  </si>
  <si>
    <t>行政
在职
物业
补贴</t>
  </si>
  <si>
    <t>行政
在职
住房
补贴</t>
  </si>
  <si>
    <t>事业
在职
物业
补贴</t>
  </si>
  <si>
    <t>事业
在职
住房
补贴</t>
  </si>
  <si>
    <t>离休
补贴</t>
  </si>
  <si>
    <t>离休
公用
部分</t>
  </si>
  <si>
    <t>退休
补贴</t>
  </si>
  <si>
    <t>退休
公用
部分</t>
  </si>
  <si>
    <t>日常
公用
经费
小计</t>
  </si>
  <si>
    <t>办公费</t>
  </si>
  <si>
    <t>水电费</t>
  </si>
  <si>
    <t>邮电费</t>
  </si>
  <si>
    <t>差旅费</t>
  </si>
  <si>
    <t>维修费</t>
  </si>
  <si>
    <t>会议费</t>
  </si>
  <si>
    <t>培训费</t>
  </si>
  <si>
    <t>工会
经费</t>
  </si>
  <si>
    <t>福利费</t>
  </si>
  <si>
    <t>行政
在职
交通
补贴</t>
  </si>
  <si>
    <t>行政
在职
通讯
补贴</t>
  </si>
  <si>
    <t>事业
在职
交通
补贴</t>
  </si>
  <si>
    <t>公务
用车
补贴</t>
  </si>
  <si>
    <t>其他
商品
和
服务
支出</t>
  </si>
  <si>
    <t>奖励性
奖金
小计</t>
  </si>
  <si>
    <t>目标
责任奖</t>
  </si>
  <si>
    <t>党建
先进
单位奖</t>
  </si>
  <si>
    <t>文明
单位创建奖</t>
  </si>
  <si>
    <t>档案
达标
先进
单位奖</t>
  </si>
  <si>
    <t>社会
治安
综合
治理奖</t>
  </si>
  <si>
    <t>1=2+70+80
+81+82</t>
  </si>
  <si>
    <t>2=3+40+51</t>
  </si>
  <si>
    <t>3=4+7+12+13
+21+27+32+33
+34+35+36
+37+38+39</t>
  </si>
  <si>
    <t>4=5+6</t>
  </si>
  <si>
    <t>7=8+9+
10+11</t>
  </si>
  <si>
    <t>13=14+15</t>
  </si>
  <si>
    <t>15=16+17+
18+19+20</t>
  </si>
  <si>
    <t>21=22+23+
24+25+26</t>
  </si>
  <si>
    <t>27=28+29
+30+31</t>
  </si>
  <si>
    <t>40=41+44
+47+48+
49+50</t>
  </si>
  <si>
    <t>41=42+43</t>
  </si>
  <si>
    <t>44=45+46</t>
  </si>
  <si>
    <t>51=52</t>
  </si>
  <si>
    <t>52=53+54+55+56+57+58+59+60+61+62+63+64+65+66+67+68+69</t>
  </si>
  <si>
    <t>70=71+72+73
+74+75</t>
  </si>
  <si>
    <t>75=76+77
+78+79</t>
  </si>
  <si>
    <t>赤壁市科学技术和经济信息化局</t>
  </si>
  <si>
    <t>科目编码</t>
  </si>
  <si>
    <t>科目名称</t>
  </si>
  <si>
    <t>支出</t>
  </si>
  <si>
    <t>公务用车运行
维护费</t>
  </si>
  <si>
    <t>因公
出国(境)
费用</t>
  </si>
  <si>
    <t>红色标记的地方请修改</t>
  </si>
  <si>
    <t>2150501</t>
  </si>
  <si>
    <t>资源勘探信息等支出</t>
  </si>
  <si>
    <t>资源勘探开发</t>
  </si>
  <si>
    <t>行政运行</t>
  </si>
  <si>
    <t>2080505</t>
  </si>
  <si>
    <t>社会保障和就业支出</t>
  </si>
  <si>
    <t>行政事业单位离退休</t>
  </si>
  <si>
    <t>机关事业单位基本养老保险缴费支出</t>
  </si>
  <si>
    <t>2080506</t>
  </si>
  <si>
    <t>机关事业单位职业年金缴费支出</t>
  </si>
  <si>
    <t>2101102</t>
  </si>
  <si>
    <t>卫生健康支出</t>
  </si>
  <si>
    <t>行政事业单位医疗</t>
  </si>
  <si>
    <t>事业单位医疗</t>
  </si>
  <si>
    <t>2210201</t>
  </si>
  <si>
    <t>住房保障支出</t>
  </si>
  <si>
    <t>住房改革支出</t>
  </si>
  <si>
    <t>住房公积金</t>
  </si>
  <si>
    <t>2019999</t>
  </si>
  <si>
    <t>一般公共服务支出</t>
  </si>
  <si>
    <t>其他一般公共服务支出</t>
  </si>
  <si>
    <t>2010301</t>
  </si>
  <si>
    <t>政府办公厅（室）及相关机构事务</t>
  </si>
  <si>
    <t>2101101</t>
  </si>
  <si>
    <t>行政单位医疗</t>
  </si>
  <si>
    <t>2013850</t>
  </si>
  <si>
    <t>市场监督管理事务</t>
  </si>
  <si>
    <t>事业运行</t>
  </si>
  <si>
    <t>2013899</t>
  </si>
  <si>
    <t>其他市场监督管理事务</t>
  </si>
  <si>
    <t>计划生育事务</t>
  </si>
  <si>
    <t>其他计划生育事务支出</t>
  </si>
  <si>
    <t>其他卫生健康支出</t>
  </si>
  <si>
    <t>城乡社区支出</t>
  </si>
  <si>
    <t>城乡社区公共设施</t>
  </si>
  <si>
    <t>小城镇基础设施建设</t>
  </si>
  <si>
    <t>国有土地使用权出让收入</t>
  </si>
  <si>
    <t>土地开发支出</t>
  </si>
  <si>
    <t>城市建设支出</t>
  </si>
  <si>
    <t>补助被征地农民支出</t>
  </si>
  <si>
    <t>其他国有土地使用权出让收入安排的支出</t>
  </si>
  <si>
    <t>农林水支出</t>
  </si>
  <si>
    <t>农业综合改革</t>
  </si>
  <si>
    <t>对村民委员会和村党支部的补助</t>
  </si>
  <si>
    <t>支持中小企业发展和管理支出</t>
  </si>
  <si>
    <t>中小企业发展专项</t>
  </si>
  <si>
    <t>根据单位使用科目填写“科目编码和科目名称”</t>
  </si>
  <si>
    <t>赤壁市2019年部门预算项目支出明细表</t>
  </si>
  <si>
    <t>金额单位:万元</t>
  </si>
  <si>
    <t>红色标记地方请修改</t>
  </si>
  <si>
    <t>单位名称(科目名称)</t>
  </si>
  <si>
    <t>项目名称</t>
  </si>
  <si>
    <t>按业务性质分类</t>
  </si>
  <si>
    <t>审核意见</t>
  </si>
  <si>
    <t>一事一议类</t>
  </si>
  <si>
    <t>专项业务类</t>
  </si>
  <si>
    <t>往来类</t>
  </si>
  <si>
    <t>其他类</t>
  </si>
  <si>
    <t>科技工作经费</t>
  </si>
  <si>
    <t>全市工业统计基础建设工作经费</t>
  </si>
  <si>
    <t>工业崛起、五大工程工作经费</t>
  </si>
  <si>
    <t>供给侧改革工作经费</t>
  </si>
  <si>
    <t>双创经费</t>
  </si>
  <si>
    <t>高新技术培育经费</t>
  </si>
  <si>
    <t>企业协调盘活工作经费</t>
  </si>
  <si>
    <t>工业经济运行调度工作经费</t>
  </si>
  <si>
    <t>创建国家可持续发展实验区专项工作经费</t>
  </si>
  <si>
    <t>改制企业遗留问题处置工作经费</t>
  </si>
  <si>
    <t>县域经济考核工作经费</t>
  </si>
  <si>
    <t>精准扶贫帮扶支出</t>
  </si>
  <si>
    <t>工会专项经费</t>
  </si>
  <si>
    <t>技改项目、隐形冠军、主导产业集群申报工作经费</t>
  </si>
  <si>
    <t>中小企业服务经费</t>
  </si>
  <si>
    <t>办公设备购置</t>
  </si>
  <si>
    <t>五大研究生实习基地工作经费</t>
  </si>
  <si>
    <t>科技特派员工作经费</t>
  </si>
  <si>
    <t>办公设施维护</t>
  </si>
  <si>
    <t>工业三废处理及环境保护、河湖库长制工作经费</t>
  </si>
  <si>
    <t>网络信息化运行维护费</t>
  </si>
  <si>
    <t>工业（冶金）安全生产专业委员会工作经费</t>
  </si>
  <si>
    <t>电力执法协调工作经费</t>
  </si>
  <si>
    <t>非公党建及基层党组织建设工作经费</t>
  </si>
  <si>
    <t>精神文明创建工作经费</t>
  </si>
  <si>
    <t>科普普法工作经费</t>
  </si>
  <si>
    <t>综合治理和信访维稳工作经费</t>
  </si>
  <si>
    <t>物业管理费支出</t>
  </si>
  <si>
    <t>纪检、党风廉政建设工作经费</t>
  </si>
  <si>
    <t>三公经费-公务用车运行维护</t>
  </si>
  <si>
    <t>三公经费-公务接待费</t>
  </si>
  <si>
    <t>政务服务大厅运行场地租金</t>
  </si>
  <si>
    <t>政务服务大厅朝九晚五工作费用</t>
  </si>
  <si>
    <t>政务服务大厅办公电脑更新</t>
  </si>
  <si>
    <t>市、镇、村级办事大厅监控,监测体系延伸建设工程</t>
  </si>
  <si>
    <t>政务服务大厅运行电费</t>
  </si>
  <si>
    <t>政务服务大厅运行场地物业管理费</t>
  </si>
  <si>
    <t>“湖北政务服务网”业务建设维护费</t>
  </si>
  <si>
    <t>政务服务大厅运行设施维修费</t>
  </si>
  <si>
    <t>政务服务大厅运行印刷费用</t>
  </si>
  <si>
    <t>政务服务大厅光纤网络电话费用</t>
  </si>
  <si>
    <t>安商工作经费</t>
  </si>
  <si>
    <t>免费复印耗材费用</t>
  </si>
  <si>
    <t>政务服务大厅网络办公设备及维护费用</t>
  </si>
  <si>
    <t>基层组织建设支出</t>
  </si>
  <si>
    <t>职工体检支出</t>
  </si>
  <si>
    <t>水杯、茶水保养更换过滤器</t>
  </si>
  <si>
    <t>政务服务大厅运行水费</t>
  </si>
  <si>
    <t>项目清理费</t>
  </si>
  <si>
    <t>综合治理和维稳支出</t>
  </si>
  <si>
    <t>宣传费</t>
  </si>
  <si>
    <t>人大政协建议提案办理经费</t>
  </si>
  <si>
    <t>不可预见费</t>
  </si>
  <si>
    <t>劳务费</t>
  </si>
  <si>
    <t>交易中心专项</t>
  </si>
  <si>
    <t>房租</t>
  </si>
  <si>
    <t>法律法规宣传费</t>
  </si>
  <si>
    <t>●房屋新建-产品质量检验检测中心4200万元（赤发改审批〔2017〕8号）</t>
  </si>
  <si>
    <t>检验室专用设备购置</t>
  </si>
  <si>
    <t>质检室运行费</t>
  </si>
  <si>
    <t>实验室药品耗材</t>
  </si>
  <si>
    <t>质检室升级改造</t>
  </si>
  <si>
    <t>专项经费</t>
  </si>
  <si>
    <t>印刷费</t>
  </si>
  <si>
    <t>政务公开工作经费</t>
  </si>
  <si>
    <t>纪检工作经费</t>
  </si>
  <si>
    <t>会计服务</t>
  </si>
  <si>
    <t>卫生和计划生育支出</t>
  </si>
  <si>
    <t>解困资金</t>
  </si>
  <si>
    <t>光谷产业园征地3000亩，1500亩附着物清点、补偿、房屋拆迁35户</t>
  </si>
  <si>
    <t>通水、通电、通路基础设施建设</t>
  </si>
  <si>
    <t>耕地占用税</t>
  </si>
  <si>
    <t>植被恢复费</t>
  </si>
  <si>
    <t>循环产业园征地300亩，地面附着物清点、评估、补偿</t>
  </si>
  <si>
    <t>引进项目基础设施奖励资金</t>
  </si>
  <si>
    <t>招商引资优惠政策兑现</t>
  </si>
  <si>
    <t>高新区土方平整工程（光谷产业园、红旗桥社区）</t>
  </si>
  <si>
    <t>园区工程中介服务费（评估、测绘、监理等15类）</t>
  </si>
  <si>
    <t>横二路征地43.4亩，拆迁3户</t>
  </si>
  <si>
    <t>上年结转-丹博瑞医药公司转型升级奖励资金</t>
  </si>
  <si>
    <t>无上年结转收入，有支出</t>
  </si>
  <si>
    <t>拉链检查、及开工仪式费用</t>
  </si>
  <si>
    <t>办公楼租赁费</t>
  </si>
  <si>
    <t>招商引资支出</t>
  </si>
  <si>
    <t>派遣人员工资</t>
  </si>
  <si>
    <t>园区环境卫生整治</t>
  </si>
  <si>
    <t>机构改革合并人员购办公电脑及桌椅</t>
  </si>
  <si>
    <t>户外大型显示器维修维护费</t>
  </si>
  <si>
    <t>物业管理费</t>
  </si>
  <si>
    <t>群工部人员改革性补贴</t>
  </si>
  <si>
    <t>印刷服务</t>
  </si>
  <si>
    <t>会计、统计服务费</t>
  </si>
  <si>
    <t>法律咨询费</t>
  </si>
  <si>
    <t>●上级专款-房屋新建-蒲纺党群服务中心综合体新建工程1000万元（赤发改审批〔2018〕84号）</t>
  </si>
  <si>
    <t>园区工作经费专项</t>
  </si>
  <si>
    <t>历欠工程款</t>
  </si>
  <si>
    <t>维护费</t>
  </si>
  <si>
    <t>综合治理和维稳</t>
  </si>
  <si>
    <t>办公设施购置</t>
  </si>
  <si>
    <t>安全生产监管</t>
  </si>
  <si>
    <t>信息网络维护费</t>
  </si>
  <si>
    <t>维修（护）费</t>
  </si>
  <si>
    <t>历欠养老保险费</t>
  </si>
  <si>
    <t>2019年三公经费表</t>
  </si>
  <si>
    <t>2019年三公经费</t>
  </si>
  <si>
    <t>公务
车辆
（台）</t>
  </si>
  <si>
    <t>暂时
保留
公车</t>
  </si>
  <si>
    <t>2018年
三公经费
预算数</t>
  </si>
  <si>
    <t>压缩5%</t>
  </si>
  <si>
    <t>与压缩
5%比</t>
  </si>
  <si>
    <t>与经济
分类
支出
项目
三公
对比</t>
  </si>
  <si>
    <t>与
项目
支出
三公
对比</t>
  </si>
  <si>
    <t>公车
购置费</t>
  </si>
  <si>
    <t>项目名称
(与日常公用经费和
项目支出表中的项目一致)
如不一致，不予批复</t>
  </si>
  <si>
    <t>主要采购品目</t>
  </si>
  <si>
    <t>金额</t>
  </si>
  <si>
    <t>台式、便携式计算机、激光打印机</t>
  </si>
  <si>
    <t>空调机</t>
  </si>
  <si>
    <t>其他办公设备</t>
  </si>
  <si>
    <t>台、桌椅、凳、沙发、柜类</t>
  </si>
  <si>
    <t>复印纸、硒鼓、粉盒</t>
  </si>
  <si>
    <t>其他维修</t>
  </si>
  <si>
    <t>公车运行维护费</t>
  </si>
  <si>
    <t>车辆维修和保养服务</t>
  </si>
  <si>
    <t>车辆燃油费</t>
  </si>
  <si>
    <t>车辆保险服务</t>
  </si>
  <si>
    <t>其他印刷服务</t>
  </si>
  <si>
    <t>工业经济运行调度</t>
  </si>
  <si>
    <t>基础电信服务</t>
  </si>
  <si>
    <t>物业管理支出</t>
  </si>
  <si>
    <t>物业管理服务</t>
  </si>
  <si>
    <t>法律服务、会计服务、资产及其他评估服务</t>
  </si>
  <si>
    <t>会计服务、资产及其他评估服务</t>
  </si>
  <si>
    <t>一般会议服务</t>
  </si>
  <si>
    <t>一张网</t>
  </si>
  <si>
    <t>监控设备更新</t>
  </si>
  <si>
    <t>维护、维修费</t>
  </si>
  <si>
    <t>大厅免费复印A3、A4纸张、墨粉、耗材损耗</t>
  </si>
  <si>
    <t>光纤、电话费、各专线</t>
  </si>
  <si>
    <t>办事指南、一张网宣传资料、一次性告知书</t>
  </si>
  <si>
    <t>电脑超过规定使用年限，更新换代</t>
  </si>
  <si>
    <t>其他消耗用品</t>
  </si>
  <si>
    <t>印刷、出版</t>
  </si>
  <si>
    <t>其他办公用品</t>
  </si>
  <si>
    <t>其他专用设备</t>
  </si>
  <si>
    <t>办公家具</t>
  </si>
  <si>
    <t>全部政府采购？</t>
  </si>
  <si>
    <t>空气调节设备（包除湿设备）</t>
  </si>
  <si>
    <t>计算机</t>
  </si>
  <si>
    <t>其他各类工程</t>
  </si>
  <si>
    <t xml:space="preserve">高新区土方平整工程（光谷产业园、红旗桥社区） </t>
  </si>
  <si>
    <t>其他服务</t>
  </si>
  <si>
    <t>专用设备</t>
  </si>
  <si>
    <t>办公用房</t>
  </si>
  <si>
    <t>法律服务</t>
  </si>
  <si>
    <t>物业管理</t>
  </si>
  <si>
    <t>市政垃圾处理</t>
  </si>
  <si>
    <t>资产及其他评估服务</t>
  </si>
  <si>
    <t>交通工具的维护保障-车辆加油</t>
  </si>
  <si>
    <t>交通工具的维护保障-车辆维修</t>
  </si>
  <si>
    <t>交通工具的维护保障-车辆保险</t>
  </si>
  <si>
    <t>商品服务-法律服务</t>
  </si>
  <si>
    <t>办公消耗用品-纸张</t>
  </si>
  <si>
    <t>办公设备-计算机</t>
  </si>
  <si>
    <t>办公设备-打印机</t>
  </si>
  <si>
    <t>办公消耗用品-墨盒、墨粉</t>
  </si>
  <si>
    <t>维修-建筑物</t>
  </si>
  <si>
    <t>维修-其他维修</t>
  </si>
  <si>
    <t>纸张</t>
  </si>
  <si>
    <t>硒鼓</t>
  </si>
  <si>
    <t>墨盒、墨粉</t>
  </si>
  <si>
    <t>其他消耗产品</t>
  </si>
  <si>
    <t>精准扶贫</t>
  </si>
  <si>
    <t>设备和机械</t>
  </si>
  <si>
    <t>农用物质</t>
  </si>
  <si>
    <t>车辆维修</t>
  </si>
  <si>
    <t>车辆加油</t>
  </si>
  <si>
    <t>车辆保险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</si>
</sst>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 "/>
  </numFmts>
  <fonts count="39"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9"/>
      <color rgb="FFFF000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9"/>
      <color indexed="60"/>
      <name val="宋体"/>
      <charset val="134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9"/>
      <color indexed="12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19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/>
    <xf numFmtId="0" fontId="26" fillId="0" borderId="0" applyNumberFormat="0" applyFill="0" applyBorder="0" applyAlignment="0" applyProtection="0">
      <alignment vertical="center"/>
    </xf>
    <xf numFmtId="0" fontId="20" fillId="10" borderId="16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9" borderId="19" applyNumberFormat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35" fillId="23" borderId="2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</cellStyleXfs>
  <cellXfs count="239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0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3" borderId="7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4" fontId="1" fillId="4" borderId="5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9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0" fillId="7" borderId="9" xfId="0" applyNumberFormat="1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" fontId="1" fillId="7" borderId="5" xfId="0" applyNumberFormat="1" applyFont="1" applyFill="1" applyBorder="1" applyAlignment="1" applyProtection="1">
      <alignment horizontal="right" vertical="center" wrapText="1"/>
    </xf>
    <xf numFmtId="0" fontId="9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" fontId="1" fillId="7" borderId="3" xfId="0" applyNumberFormat="1" applyFont="1" applyFill="1" applyBorder="1" applyAlignment="1" applyProtection="1">
      <alignment horizontal="right" vertical="center" wrapText="1"/>
    </xf>
    <xf numFmtId="4" fontId="1" fillId="7" borderId="9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Border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 wrapText="1"/>
    </xf>
    <xf numFmtId="0" fontId="0" fillId="0" borderId="3" xfId="0" applyFill="1" applyBorder="1" applyAlignment="1">
      <alignment horizontal="centerContinuous"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centerContinuous" vertical="center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0" xfId="0" applyFont="1"/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6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 applyProtection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 wrapText="1"/>
    </xf>
    <xf numFmtId="0" fontId="0" fillId="8" borderId="3" xfId="0" applyNumberFormat="1" applyFont="1" applyFill="1" applyBorder="1" applyAlignment="1" applyProtection="1">
      <alignment horizontal="center" vertical="center" wrapText="1"/>
    </xf>
    <xf numFmtId="4" fontId="0" fillId="9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/>
    <xf numFmtId="0" fontId="0" fillId="10" borderId="0" xfId="0" applyFill="1" applyBorder="1"/>
    <xf numFmtId="0" fontId="0" fillId="0" borderId="0" xfId="0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11" borderId="2" xfId="0" applyNumberFormat="1" applyFont="1" applyFill="1" applyBorder="1" applyAlignment="1" applyProtection="1">
      <alignment horizontal="left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" fontId="1" fillId="11" borderId="3" xfId="0" applyNumberFormat="1" applyFont="1" applyFill="1" applyBorder="1" applyAlignment="1" applyProtection="1">
      <alignment horizontal="right" vertical="center" wrapText="1"/>
    </xf>
    <xf numFmtId="4" fontId="1" fillId="12" borderId="3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Fill="1" applyBorder="1" applyAlignment="1">
      <alignment horizontal="right" vertical="center"/>
    </xf>
    <xf numFmtId="4" fontId="1" fillId="11" borderId="9" xfId="0" applyNumberFormat="1" applyFont="1" applyFill="1" applyBorder="1" applyAlignment="1" applyProtection="1">
      <alignment horizontal="right" vertical="center" wrapText="1"/>
    </xf>
    <xf numFmtId="4" fontId="0" fillId="12" borderId="3" xfId="0" applyNumberFormat="1" applyFont="1" applyFill="1" applyBorder="1" applyAlignment="1" applyProtection="1">
      <alignment horizontal="right" vertical="center" wrapText="1"/>
    </xf>
    <xf numFmtId="4" fontId="1" fillId="13" borderId="3" xfId="0" applyNumberFormat="1" applyFont="1" applyFill="1" applyBorder="1" applyAlignment="1" applyProtection="1">
      <alignment horizontal="right" vertical="center" wrapText="1"/>
    </xf>
    <xf numFmtId="4" fontId="0" fillId="14" borderId="3" xfId="0" applyNumberFormat="1" applyFont="1" applyFill="1" applyBorder="1" applyAlignment="1" applyProtection="1">
      <alignment horizontal="right" vertical="center" wrapText="1"/>
    </xf>
    <xf numFmtId="4" fontId="0" fillId="13" borderId="3" xfId="0" applyNumberFormat="1" applyFont="1" applyFill="1" applyBorder="1" applyAlignment="1" applyProtection="1">
      <alignment horizontal="right" vertical="center" wrapText="1"/>
    </xf>
    <xf numFmtId="4" fontId="1" fillId="14" borderId="3" xfId="0" applyNumberFormat="1" applyFont="1" applyFill="1" applyBorder="1" applyAlignment="1" applyProtection="1">
      <alignment horizontal="right" vertical="center" wrapText="1"/>
    </xf>
    <xf numFmtId="4" fontId="1" fillId="15" borderId="3" xfId="0" applyNumberFormat="1" applyFont="1" applyFill="1" applyBorder="1" applyAlignment="1" applyProtection="1">
      <alignment horizontal="right" vertical="center" wrapText="1"/>
    </xf>
    <xf numFmtId="4" fontId="0" fillId="15" borderId="3" xfId="0" applyNumberFormat="1" applyFont="1" applyFill="1" applyBorder="1" applyAlignment="1" applyProtection="1">
      <alignment horizontal="right" vertical="center" wrapText="1"/>
    </xf>
    <xf numFmtId="4" fontId="1" fillId="16" borderId="3" xfId="0" applyNumberFormat="1" applyFont="1" applyFill="1" applyBorder="1" applyAlignment="1" applyProtection="1">
      <alignment horizontal="right" vertical="center" wrapText="1"/>
    </xf>
    <xf numFmtId="4" fontId="0" fillId="16" borderId="3" xfId="0" applyNumberFormat="1" applyFont="1" applyFill="1" applyBorder="1" applyAlignment="1" applyProtection="1">
      <alignment horizontal="right" vertical="center" wrapText="1"/>
    </xf>
    <xf numFmtId="0" fontId="0" fillId="10" borderId="3" xfId="0" applyFill="1" applyBorder="1" applyAlignment="1">
      <alignment horizontal="centerContinuous" vertical="center"/>
    </xf>
    <xf numFmtId="0" fontId="0" fillId="6" borderId="0" xfId="0" applyFill="1" applyBorder="1"/>
    <xf numFmtId="0" fontId="7" fillId="0" borderId="3" xfId="0" applyNumberFormat="1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1" fillId="12" borderId="5" xfId="0" applyNumberFormat="1" applyFont="1" applyFill="1" applyBorder="1" applyAlignment="1" applyProtection="1">
      <alignment horizontal="right" vertical="center" wrapText="1"/>
    </xf>
    <xf numFmtId="4" fontId="0" fillId="12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17" borderId="0" xfId="0" applyNumberFormat="1" applyFont="1" applyFill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1" fillId="11" borderId="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4" fillId="3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18" borderId="15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18" borderId="2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18" borderId="1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" fontId="1" fillId="18" borderId="3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4" fontId="1" fillId="18" borderId="9" xfId="0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14" xfId="0" applyNumberFormat="1" applyFont="1" applyFill="1" applyBorder="1" applyAlignment="1" applyProtection="1">
      <alignment horizontal="centerContinuous" vertical="center"/>
    </xf>
    <xf numFmtId="0" fontId="0" fillId="11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0" fontId="0" fillId="11" borderId="5" xfId="0" applyNumberFormat="1" applyFont="1" applyFill="1" applyBorder="1" applyAlignment="1" applyProtection="1">
      <alignment horizontal="center" vertical="center" wrapText="1"/>
    </xf>
    <xf numFmtId="0" fontId="0" fillId="11" borderId="6" xfId="0" applyNumberFormat="1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4" fontId="1" fillId="11" borderId="2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/>
    <xf numFmtId="0" fontId="0" fillId="2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176" fontId="1" fillId="11" borderId="3" xfId="0" applyNumberFormat="1" applyFont="1" applyFill="1" applyBorder="1" applyAlignment="1" applyProtection="1">
      <alignment horizontal="right" vertical="center" wrapText="1"/>
    </xf>
    <xf numFmtId="3" fontId="1" fillId="0" borderId="3" xfId="0" applyNumberFormat="1" applyFont="1" applyFill="1" applyBorder="1" applyAlignment="1" applyProtection="1">
      <alignment horizontal="righ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2" borderId="3" xfId="0" applyFont="1" applyFill="1" applyBorder="1" applyAlignment="1">
      <alignment horizontal="centerContinuous" vertical="center" wrapText="1"/>
    </xf>
    <xf numFmtId="0" fontId="0" fillId="0" borderId="0" xfId="0" applyFill="1" applyAlignment="1">
      <alignment horizontal="centerContinuous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Continuous" vertical="center" wrapText="1"/>
    </xf>
    <xf numFmtId="0" fontId="0" fillId="2" borderId="5" xfId="0" applyFill="1" applyBorder="1" applyAlignment="1">
      <alignment horizontal="center" vertical="center" wrapText="1"/>
    </xf>
    <xf numFmtId="176" fontId="1" fillId="11" borderId="5" xfId="0" applyNumberFormat="1" applyFont="1" applyFill="1" applyBorder="1" applyAlignment="1">
      <alignment horizontal="right" vertic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name val="宋体"/>
        <scheme val="none"/>
        <b val="0"/>
        <i val="0"/>
        <strike val="0"/>
        <u val="none"/>
        <sz val="9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CCFF"/>
      <color rgb="0000B0F0"/>
      <color rgb="0099CC00"/>
      <color rgb="00993300"/>
      <color rgb="00FF0000"/>
      <color rgb="00FFFF00"/>
      <color rgb="00FFCC00"/>
      <color rgb="00C0C0C0"/>
      <color rgb="00FF99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ningyusuan\&#31185;&#23460;&#20869;&#37096;&#25991;&#20214;\Documents%20and%20Settings\xiashaojin\My%20Documents\&#39044;&#31639;&#36164;&#26009;\2003&#24180;&#39044;&#31639;&#34920;\Documents%20and%20Settings\xiashaojin\&#26700;&#38754;\&#24037;&#36164;&#27979;&#31639;&#3492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ningyusuan\&#31185;&#23460;&#20869;&#37096;&#25991;&#20214;\Documents%20and%20Settings\xiashaojin\My%20Documents\&#39044;&#31639;&#36164;&#26009;\2003&#24180;&#39044;&#31639;&#34920;\PWIN97\Desktop\&#22522;&#25968;&#19978;&#21010;&#34920;\WINDOWS\Desktop\&#19987;&#27454;&#23545;&#24080;&#21333;\&#36130;&#25919;&#25903;&#20986;&#26126;&#32454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增资转移支付（年终奖）"/>
      <sheetName val="增资转移支付（人平80元）"/>
      <sheetName val="增资转移支付（人平100元）"/>
      <sheetName val="99年单位调资与人事局表"/>
      <sheetName val="99年单位调资下科室指标表"/>
      <sheetName val="2001年人平增支100元"/>
      <sheetName val="2001年增支80元+30"/>
      <sheetName val="2001年1个月奖金"/>
      <sheetName val="Sheet1"/>
      <sheetName val="Sheet2"/>
      <sheetName val="Sheet3"/>
      <sheetName val="#REF!"/>
      <sheetName val="单位信息录入表"/>
      <sheetName val="基础编码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资金调度分表 "/>
      <sheetName val="资金调度总表"/>
      <sheetName val="预算指标总表"/>
      <sheetName val="李明波谢松保石宏希"/>
      <sheetName val="李明波谢松保程传忠"/>
      <sheetName val="收入返还"/>
      <sheetName val="李明波程传忠 "/>
      <sheetName val="目录"/>
      <sheetName val="企业挖潜改造资金"/>
      <sheetName val="科技三项费用"/>
      <sheetName val="支援农村生产支出"/>
      <sheetName val="农业综合开发支出"/>
      <sheetName val="农林水气事业费"/>
      <sheetName val="工交事业费"/>
      <sheetName val="流通事业费"/>
      <sheetName val="文体广播事业费"/>
      <sheetName val="教育事业费"/>
      <sheetName val="科学事业费"/>
      <sheetName val="卫生经费"/>
      <sheetName val="税务等部门事业费"/>
      <sheetName val="抚恤和社会福利救济费"/>
      <sheetName val="行政事业单位离退休经费"/>
      <sheetName val="社会保障补助支出"/>
      <sheetName val="行政管理费"/>
      <sheetName val="公检法司支出"/>
      <sheetName val="城市维护费"/>
      <sheetName val="政策性补贴支出"/>
      <sheetName val="专项支出"/>
      <sheetName val="其他支出"/>
      <sheetName val="文教部门基金支出"/>
      <sheetName val="地方财政税费附加支出"/>
      <sheetName val="李明波"/>
      <sheetName val="谢松保"/>
      <sheetName val="程传忠"/>
      <sheetName val="市委市政府其他领导"/>
      <sheetName val="局领导"/>
      <sheetName val="列收列支"/>
      <sheetName val="龚批专款"/>
      <sheetName val="预算科"/>
      <sheetName val="补助支出"/>
      <sheetName val="暂存款"/>
      <sheetName val="暂付款"/>
      <sheetName val="包干"/>
      <sheetName val="财力"/>
      <sheetName val="专款拨款"/>
      <sheetName val="工交科"/>
      <sheetName val="商贸科"/>
      <sheetName val="外经科"/>
      <sheetName val="农财科"/>
      <sheetName val="农税科"/>
      <sheetName val="行财科 (2)"/>
      <sheetName val="行财科"/>
      <sheetName val="社保科"/>
      <sheetName val="其他"/>
      <sheetName val="咸宁市专款对帐单"/>
      <sheetName val="开发区专款对帐单 "/>
      <sheetName val="咸安专款对帐单"/>
      <sheetName val="嘉鱼专款对帐单 "/>
      <sheetName val="赤壁专款对帐单"/>
      <sheetName val="通城专款对帐单 "/>
      <sheetName val="崇阳专款对帐单 "/>
      <sheetName val="通山专款对帐单 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showGridLines="0" showZeros="0" workbookViewId="0">
      <selection activeCell="A10" sqref="$A10:$XFD12"/>
    </sheetView>
  </sheetViews>
  <sheetFormatPr defaultColWidth="9.16666666666667" defaultRowHeight="12.75" customHeight="1"/>
  <cols>
    <col min="1" max="1" width="4.83333333333333" customWidth="1"/>
    <col min="2" max="2" width="55" customWidth="1"/>
    <col min="3" max="3" width="12" customWidth="1"/>
    <col min="4" max="8" width="6.66666666666667" customWidth="1"/>
    <col min="9" max="10" width="8.83333333333333" customWidth="1"/>
    <col min="11" max="22" width="6.66666666666667" customWidth="1"/>
    <col min="23" max="23" width="12" style="36" customWidth="1"/>
    <col min="24" max="255" width="9.16666666666667" customWidth="1"/>
  </cols>
  <sheetData>
    <row r="1" ht="11.25" customHeight="1" spans="1:22">
      <c r="A1" s="221"/>
      <c r="B1" s="221"/>
      <c r="C1" s="221"/>
      <c r="D1" s="221"/>
      <c r="E1" s="221"/>
      <c r="F1" s="221"/>
      <c r="G1" s="221"/>
      <c r="H1" s="221"/>
      <c r="J1" s="221"/>
      <c r="K1" s="221"/>
      <c r="L1" s="221"/>
      <c r="M1" s="221"/>
      <c r="N1" s="221"/>
      <c r="O1" s="221"/>
      <c r="P1" s="221"/>
      <c r="Q1" s="221"/>
      <c r="R1" s="221"/>
      <c r="S1" s="16"/>
      <c r="T1" s="16"/>
      <c r="U1" s="16"/>
      <c r="V1" t="s">
        <v>0</v>
      </c>
    </row>
    <row r="2" ht="25.5" customHeight="1" spans="1:22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32"/>
      <c r="T2" s="232"/>
      <c r="U2" s="232"/>
      <c r="V2" s="232"/>
    </row>
    <row r="3" ht="15" customHeight="1" spans="1:22">
      <c r="A3" s="223"/>
      <c r="B3" s="221"/>
      <c r="C3" s="221"/>
      <c r="D3" s="221"/>
      <c r="E3" s="221"/>
      <c r="F3" s="221"/>
      <c r="G3" s="221"/>
      <c r="H3" s="221"/>
      <c r="J3" s="221"/>
      <c r="K3" s="221"/>
      <c r="L3" s="221"/>
      <c r="M3" s="221"/>
      <c r="N3" s="221"/>
      <c r="O3" s="221"/>
      <c r="P3" s="221"/>
      <c r="Q3" s="221"/>
      <c r="R3" s="221"/>
      <c r="S3" s="16"/>
      <c r="T3" s="16"/>
      <c r="U3" s="16"/>
      <c r="V3" s="16"/>
    </row>
    <row r="4" ht="27" customHeight="1" spans="1:22">
      <c r="A4" s="38" t="s">
        <v>2</v>
      </c>
      <c r="B4" s="72" t="s">
        <v>3</v>
      </c>
      <c r="C4" s="12" t="s">
        <v>4</v>
      </c>
      <c r="D4" s="74" t="s">
        <v>5</v>
      </c>
      <c r="E4" s="74"/>
      <c r="F4" s="74"/>
      <c r="G4" s="74"/>
      <c r="H4" s="11" t="s">
        <v>6</v>
      </c>
      <c r="I4" s="172" t="s">
        <v>7</v>
      </c>
      <c r="J4" s="172"/>
      <c r="K4" s="172"/>
      <c r="L4" s="172"/>
      <c r="M4" s="172"/>
      <c r="N4" s="172"/>
      <c r="O4" s="172"/>
      <c r="P4" s="172"/>
      <c r="Q4" s="172"/>
      <c r="R4" s="172"/>
      <c r="S4" s="113"/>
      <c r="T4" s="233" t="s">
        <v>8</v>
      </c>
      <c r="U4" s="233"/>
      <c r="V4" s="234"/>
    </row>
    <row r="5" ht="15" customHeight="1" spans="1:22">
      <c r="A5" s="38"/>
      <c r="B5" s="72"/>
      <c r="C5" s="12"/>
      <c r="D5" s="11" t="s">
        <v>9</v>
      </c>
      <c r="E5" s="72" t="s">
        <v>10</v>
      </c>
      <c r="F5" s="72" t="s">
        <v>11</v>
      </c>
      <c r="G5" s="72" t="s">
        <v>12</v>
      </c>
      <c r="H5" s="74"/>
      <c r="I5" s="74" t="s">
        <v>9</v>
      </c>
      <c r="J5" s="172" t="s">
        <v>13</v>
      </c>
      <c r="K5" s="172"/>
      <c r="L5" s="172"/>
      <c r="M5" s="172"/>
      <c r="N5" s="172"/>
      <c r="O5" s="172"/>
      <c r="P5" s="172"/>
      <c r="Q5" s="172"/>
      <c r="R5" s="172"/>
      <c r="S5" s="11" t="s">
        <v>14</v>
      </c>
      <c r="T5" s="11" t="s">
        <v>9</v>
      </c>
      <c r="U5" s="11" t="s">
        <v>15</v>
      </c>
      <c r="V5" s="14" t="s">
        <v>16</v>
      </c>
    </row>
    <row r="6" ht="54.95" customHeight="1" spans="1:22">
      <c r="A6" s="38"/>
      <c r="B6" s="72"/>
      <c r="C6" s="12"/>
      <c r="D6" s="11"/>
      <c r="E6" s="72"/>
      <c r="F6" s="72"/>
      <c r="G6" s="72"/>
      <c r="H6" s="74"/>
      <c r="I6" s="74"/>
      <c r="J6" s="230" t="s">
        <v>17</v>
      </c>
      <c r="K6" s="230" t="s">
        <v>18</v>
      </c>
      <c r="L6" s="230" t="s">
        <v>19</v>
      </c>
      <c r="M6" s="230" t="s">
        <v>20</v>
      </c>
      <c r="N6" s="230" t="s">
        <v>21</v>
      </c>
      <c r="O6" s="230" t="s">
        <v>22</v>
      </c>
      <c r="P6" s="230" t="s">
        <v>23</v>
      </c>
      <c r="Q6" s="230" t="s">
        <v>24</v>
      </c>
      <c r="R6" s="230" t="s">
        <v>25</v>
      </c>
      <c r="S6" s="11"/>
      <c r="T6" s="11"/>
      <c r="U6" s="11"/>
      <c r="V6" s="14"/>
    </row>
    <row r="7" ht="11.25" spans="1:22">
      <c r="A7" s="224" t="s">
        <v>26</v>
      </c>
      <c r="B7" s="12" t="s">
        <v>26</v>
      </c>
      <c r="C7" s="12"/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231">
        <v>7</v>
      </c>
      <c r="K7" s="231">
        <v>8</v>
      </c>
      <c r="L7" s="231">
        <v>9</v>
      </c>
      <c r="M7" s="231">
        <v>10</v>
      </c>
      <c r="N7" s="231">
        <v>11</v>
      </c>
      <c r="O7" s="231">
        <v>12</v>
      </c>
      <c r="P7" s="231">
        <v>13</v>
      </c>
      <c r="Q7" s="231">
        <v>14</v>
      </c>
      <c r="R7" s="231">
        <v>15</v>
      </c>
      <c r="S7" s="235">
        <v>16</v>
      </c>
      <c r="T7" s="110">
        <v>17</v>
      </c>
      <c r="U7" s="110">
        <v>18</v>
      </c>
      <c r="V7" s="236">
        <v>19</v>
      </c>
    </row>
    <row r="8" ht="21" customHeight="1" spans="1:22">
      <c r="A8" s="193"/>
      <c r="B8" s="225" t="s">
        <v>9</v>
      </c>
      <c r="C8" s="226"/>
      <c r="D8" s="227">
        <f>SUM(D9:D9)</f>
        <v>29</v>
      </c>
      <c r="E8" s="227">
        <f t="shared" ref="E8:V8" si="0">SUM(E9:E9)</f>
        <v>29</v>
      </c>
      <c r="F8" s="227">
        <f t="shared" si="0"/>
        <v>0</v>
      </c>
      <c r="G8" s="227">
        <f t="shared" si="0"/>
        <v>0</v>
      </c>
      <c r="H8" s="227">
        <f t="shared" si="0"/>
        <v>0</v>
      </c>
      <c r="I8" s="227">
        <f t="shared" si="0"/>
        <v>28</v>
      </c>
      <c r="J8" s="227">
        <f t="shared" si="0"/>
        <v>28</v>
      </c>
      <c r="K8" s="227">
        <f t="shared" si="0"/>
        <v>0</v>
      </c>
      <c r="L8" s="227">
        <f t="shared" si="0"/>
        <v>0</v>
      </c>
      <c r="M8" s="227">
        <f t="shared" si="0"/>
        <v>0</v>
      </c>
      <c r="N8" s="227">
        <f t="shared" si="0"/>
        <v>0</v>
      </c>
      <c r="O8" s="227">
        <f t="shared" si="0"/>
        <v>28</v>
      </c>
      <c r="P8" s="227">
        <f t="shared" si="0"/>
        <v>0</v>
      </c>
      <c r="Q8" s="227">
        <f t="shared" si="0"/>
        <v>0</v>
      </c>
      <c r="R8" s="227">
        <f t="shared" si="0"/>
        <v>0</v>
      </c>
      <c r="S8" s="227">
        <f t="shared" si="0"/>
        <v>0</v>
      </c>
      <c r="T8" s="227">
        <f t="shared" si="0"/>
        <v>0</v>
      </c>
      <c r="U8" s="227">
        <f t="shared" si="0"/>
        <v>0</v>
      </c>
      <c r="V8" s="237">
        <f t="shared" si="0"/>
        <v>0</v>
      </c>
    </row>
    <row r="9" ht="21" customHeight="1" spans="1:22">
      <c r="A9" s="27">
        <v>61</v>
      </c>
      <c r="B9" s="44" t="s">
        <v>27</v>
      </c>
      <c r="C9" s="45" t="s">
        <v>28</v>
      </c>
      <c r="D9" s="228">
        <f>SUM(E9:G9)</f>
        <v>29</v>
      </c>
      <c r="E9" s="229">
        <v>29</v>
      </c>
      <c r="F9" s="229">
        <v>0</v>
      </c>
      <c r="G9" s="229">
        <v>0</v>
      </c>
      <c r="H9" s="229">
        <v>0</v>
      </c>
      <c r="I9" s="228">
        <f>J9+S9</f>
        <v>28</v>
      </c>
      <c r="J9" s="229">
        <f>SUM(K9:R9)</f>
        <v>28</v>
      </c>
      <c r="K9" s="229">
        <v>0</v>
      </c>
      <c r="L9" s="229">
        <v>0</v>
      </c>
      <c r="M9" s="229">
        <v>0</v>
      </c>
      <c r="N9" s="229">
        <v>0</v>
      </c>
      <c r="O9" s="229">
        <v>28</v>
      </c>
      <c r="P9" s="229">
        <v>0</v>
      </c>
      <c r="Q9" s="229">
        <v>0</v>
      </c>
      <c r="R9" s="229">
        <v>0</v>
      </c>
      <c r="S9" s="229">
        <v>0</v>
      </c>
      <c r="T9" s="229">
        <f>SUM(U9:V9)</f>
        <v>0</v>
      </c>
      <c r="U9" s="229">
        <v>0</v>
      </c>
      <c r="V9" s="238">
        <v>0</v>
      </c>
    </row>
  </sheetData>
  <autoFilter ref="A6:V9">
    <extLst/>
  </autoFilter>
  <mergeCells count="15">
    <mergeCell ref="D4:G4"/>
    <mergeCell ref="T4:V4"/>
    <mergeCell ref="A4:A6"/>
    <mergeCell ref="B4:B6"/>
    <mergeCell ref="C4:C6"/>
    <mergeCell ref="D5:D6"/>
    <mergeCell ref="E5:E6"/>
    <mergeCell ref="F5:F6"/>
    <mergeCell ref="G5:G6"/>
    <mergeCell ref="H4:H6"/>
    <mergeCell ref="I5:I6"/>
    <mergeCell ref="S5:S6"/>
    <mergeCell ref="T5:T6"/>
    <mergeCell ref="U5:U6"/>
    <mergeCell ref="V5:V6"/>
  </mergeCells>
  <printOptions horizontalCentered="1"/>
  <pageMargins left="0.229861111111111" right="0.389583333333333" top="0.589583333333333" bottom="0.709722222222222" header="0" footer="0.389583333333333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6"/>
  <sheetViews>
    <sheetView showGridLines="0" showZeros="0" tabSelected="1" workbookViewId="0">
      <pane xSplit="7" ySplit="9" topLeftCell="P10" activePane="bottomRight" state="frozen"/>
      <selection/>
      <selection pane="topRight"/>
      <selection pane="bottomLeft"/>
      <selection pane="bottomRight" activeCell="D35" sqref="D35"/>
    </sheetView>
  </sheetViews>
  <sheetFormatPr defaultColWidth="9.16666666666667" defaultRowHeight="12.75" customHeight="1"/>
  <cols>
    <col min="1" max="1" width="4.16666666666667" customWidth="1"/>
    <col min="2" max="2" width="35.1666666666667" customWidth="1"/>
    <col min="3" max="3" width="12" customWidth="1"/>
    <col min="4" max="4" width="29.1666666666667" style="185" customWidth="1"/>
    <col min="5" max="6" width="14" style="16" customWidth="1"/>
    <col min="7" max="7" width="14" customWidth="1"/>
    <col min="8" max="9" width="12.6666666666667" customWidth="1"/>
    <col min="10" max="10" width="14" customWidth="1"/>
    <col min="11" max="13" width="12.6666666666667" customWidth="1"/>
    <col min="14" max="14" width="11.3333333333333" customWidth="1"/>
    <col min="15" max="15" width="5.83333333333333" customWidth="1"/>
    <col min="16" max="19" width="12.6666666666667" customWidth="1"/>
    <col min="20" max="22" width="14" customWidth="1"/>
    <col min="23" max="23" width="11.3333333333333" customWidth="1"/>
    <col min="24" max="24" width="12.6666666666667" customWidth="1"/>
    <col min="25" max="25" width="14" customWidth="1"/>
    <col min="26" max="26" width="12.6666666666667" customWidth="1"/>
    <col min="27" max="27" width="8.83333333333333" customWidth="1"/>
    <col min="28" max="28" width="7.66666666666667" customWidth="1"/>
    <col min="29" max="253" width="9" customWidth="1"/>
    <col min="254" max="255" width="9.16666666666667" customWidth="1"/>
  </cols>
  <sheetData>
    <row r="1" customHeight="1" spans="27:28">
      <c r="AA1" s="177" t="s">
        <v>29</v>
      </c>
      <c r="AB1" s="177"/>
    </row>
    <row r="2" ht="12" customHeight="1" spans="1:253">
      <c r="A2" s="63"/>
      <c r="B2" s="63"/>
      <c r="C2" s="63"/>
      <c r="D2" s="186"/>
      <c r="E2" s="169"/>
      <c r="F2" s="169"/>
      <c r="G2" s="63"/>
      <c r="H2" s="63"/>
      <c r="I2" s="63"/>
      <c r="K2" s="63"/>
      <c r="L2" s="63"/>
      <c r="M2" s="63"/>
      <c r="N2" s="63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</row>
    <row r="3" ht="33.75" customHeight="1" spans="1:253">
      <c r="A3" s="170" t="s">
        <v>30</v>
      </c>
      <c r="B3" s="170"/>
      <c r="C3" s="170"/>
      <c r="D3" s="187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</row>
    <row r="4" customHeight="1" spans="1:253">
      <c r="A4" s="170"/>
      <c r="B4" s="170"/>
      <c r="C4" s="170"/>
      <c r="D4" s="188" t="s">
        <v>31</v>
      </c>
      <c r="E4" s="170"/>
      <c r="F4" s="170"/>
      <c r="G4" s="189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7" t="s">
        <v>32</v>
      </c>
      <c r="AB4" s="177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</row>
    <row r="5" ht="21" customHeight="1" spans="1:253">
      <c r="A5" s="11" t="s">
        <v>2</v>
      </c>
      <c r="B5" s="74" t="s">
        <v>3</v>
      </c>
      <c r="C5" s="72" t="s">
        <v>4</v>
      </c>
      <c r="D5" s="72" t="s">
        <v>33</v>
      </c>
      <c r="E5" s="72" t="s">
        <v>34</v>
      </c>
      <c r="F5" s="72" t="s">
        <v>35</v>
      </c>
      <c r="G5" s="190" t="s">
        <v>36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208" t="s">
        <v>37</v>
      </c>
      <c r="U5" s="209"/>
      <c r="V5" s="209"/>
      <c r="W5" s="209"/>
      <c r="X5" s="209"/>
      <c r="Y5" s="218"/>
      <c r="Z5" s="218"/>
      <c r="AA5" s="218"/>
      <c r="AB5" s="219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</row>
    <row r="6" ht="27" customHeight="1" spans="1:253">
      <c r="A6" s="74"/>
      <c r="B6" s="74"/>
      <c r="C6" s="72"/>
      <c r="D6" s="72"/>
      <c r="E6" s="72"/>
      <c r="F6" s="72"/>
      <c r="G6" s="191" t="s">
        <v>38</v>
      </c>
      <c r="H6" s="192" t="s">
        <v>39</v>
      </c>
      <c r="I6" s="178"/>
      <c r="J6" s="206"/>
      <c r="K6" s="126" t="s">
        <v>40</v>
      </c>
      <c r="L6" s="144" t="s">
        <v>41</v>
      </c>
      <c r="M6" s="142" t="s">
        <v>42</v>
      </c>
      <c r="N6" s="142" t="s">
        <v>43</v>
      </c>
      <c r="O6" s="142" t="s">
        <v>44</v>
      </c>
      <c r="P6" s="142" t="s">
        <v>45</v>
      </c>
      <c r="Q6" s="59" t="s">
        <v>46</v>
      </c>
      <c r="R6" s="59" t="s">
        <v>47</v>
      </c>
      <c r="S6" s="59" t="s">
        <v>48</v>
      </c>
      <c r="T6" s="210" t="s">
        <v>49</v>
      </c>
      <c r="U6" s="211" t="s">
        <v>50</v>
      </c>
      <c r="V6" s="209"/>
      <c r="W6" s="209"/>
      <c r="X6" s="212"/>
      <c r="Y6" s="126" t="s">
        <v>51</v>
      </c>
      <c r="Z6" s="142" t="s">
        <v>52</v>
      </c>
      <c r="AA6" s="142" t="s">
        <v>53</v>
      </c>
      <c r="AB6" s="142" t="s">
        <v>54</v>
      </c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</row>
    <row r="7" ht="22.5" customHeight="1" spans="1:253">
      <c r="A7" s="74"/>
      <c r="B7" s="74"/>
      <c r="C7" s="72"/>
      <c r="D7" s="72"/>
      <c r="E7" s="72"/>
      <c r="F7" s="72"/>
      <c r="G7" s="193"/>
      <c r="H7" s="11" t="s">
        <v>55</v>
      </c>
      <c r="I7" s="11" t="s">
        <v>56</v>
      </c>
      <c r="J7" s="11" t="s">
        <v>57</v>
      </c>
      <c r="K7" s="10"/>
      <c r="L7" s="72"/>
      <c r="M7" s="11"/>
      <c r="N7" s="11"/>
      <c r="O7" s="11"/>
      <c r="P7" s="11"/>
      <c r="Q7" s="14"/>
      <c r="R7" s="14"/>
      <c r="S7" s="14"/>
      <c r="T7" s="213"/>
      <c r="U7" s="14" t="s">
        <v>17</v>
      </c>
      <c r="V7" s="14" t="s">
        <v>58</v>
      </c>
      <c r="W7" s="14" t="s">
        <v>59</v>
      </c>
      <c r="X7" s="11" t="s">
        <v>60</v>
      </c>
      <c r="Y7" s="10"/>
      <c r="Z7" s="11"/>
      <c r="AA7" s="11"/>
      <c r="AB7" s="11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</row>
    <row r="8" ht="45" customHeight="1" spans="1:253">
      <c r="A8" s="74"/>
      <c r="B8" s="74"/>
      <c r="C8" s="72"/>
      <c r="D8" s="72"/>
      <c r="E8" s="72"/>
      <c r="F8" s="72"/>
      <c r="G8" s="193"/>
      <c r="H8" s="11"/>
      <c r="I8" s="11"/>
      <c r="J8" s="11"/>
      <c r="K8" s="10"/>
      <c r="L8" s="72"/>
      <c r="M8" s="11"/>
      <c r="N8" s="11"/>
      <c r="O8" s="11"/>
      <c r="P8" s="11"/>
      <c r="Q8" s="14"/>
      <c r="R8" s="14"/>
      <c r="S8" s="14"/>
      <c r="T8" s="213"/>
      <c r="U8" s="14"/>
      <c r="V8" s="14"/>
      <c r="W8" s="14"/>
      <c r="X8" s="11"/>
      <c r="Y8" s="10"/>
      <c r="Z8" s="11"/>
      <c r="AA8" s="11"/>
      <c r="AB8" s="11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</row>
    <row r="9" ht="12" spans="1:253">
      <c r="A9" s="194" t="s">
        <v>26</v>
      </c>
      <c r="B9" s="74" t="s">
        <v>26</v>
      </c>
      <c r="C9" s="74"/>
      <c r="D9" s="74" t="s">
        <v>26</v>
      </c>
      <c r="E9" s="74" t="s">
        <v>26</v>
      </c>
      <c r="F9" s="74" t="s">
        <v>26</v>
      </c>
      <c r="G9" s="195">
        <v>1</v>
      </c>
      <c r="H9" s="196">
        <f t="shared" ref="H9:P9" si="0">G9+1</f>
        <v>2</v>
      </c>
      <c r="I9" s="194">
        <f t="shared" si="0"/>
        <v>3</v>
      </c>
      <c r="J9" s="196">
        <f t="shared" si="0"/>
        <v>4</v>
      </c>
      <c r="K9" s="194">
        <f t="shared" si="0"/>
        <v>5</v>
      </c>
      <c r="L9" s="196">
        <f t="shared" si="0"/>
        <v>6</v>
      </c>
      <c r="M9" s="194">
        <f t="shared" si="0"/>
        <v>7</v>
      </c>
      <c r="N9" s="196">
        <f t="shared" si="0"/>
        <v>8</v>
      </c>
      <c r="O9" s="194">
        <f t="shared" si="0"/>
        <v>9</v>
      </c>
      <c r="P9" s="196">
        <f t="shared" si="0"/>
        <v>10</v>
      </c>
      <c r="Q9" s="194">
        <v>11</v>
      </c>
      <c r="R9" s="194">
        <v>12</v>
      </c>
      <c r="S9" s="194">
        <v>13</v>
      </c>
      <c r="T9" s="214">
        <v>14</v>
      </c>
      <c r="U9" s="215">
        <v>15</v>
      </c>
      <c r="V9" s="216">
        <v>16</v>
      </c>
      <c r="W9" s="215">
        <v>17</v>
      </c>
      <c r="X9" s="216">
        <v>18</v>
      </c>
      <c r="Y9" s="215">
        <v>19</v>
      </c>
      <c r="Z9" s="216">
        <f>Y9+1</f>
        <v>20</v>
      </c>
      <c r="AA9" s="215">
        <f>Z9+1</f>
        <v>21</v>
      </c>
      <c r="AB9" s="216">
        <f>AA9+1</f>
        <v>22</v>
      </c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</row>
    <row r="10" s="2" customFormat="1" ht="26.1" customHeight="1" spans="1:253">
      <c r="A10" s="92"/>
      <c r="B10" s="197" t="s">
        <v>9</v>
      </c>
      <c r="C10" s="197"/>
      <c r="D10" s="198"/>
      <c r="E10" s="114" t="e">
        <f>SUM(E11:E16)</f>
        <v>#REF!</v>
      </c>
      <c r="F10" s="114">
        <f>SUM(F11:F16)</f>
        <v>36810.15</v>
      </c>
      <c r="G10" s="199" t="e">
        <f>SUM(G11:G16)</f>
        <v>#REF!</v>
      </c>
      <c r="H10" s="114" t="e">
        <f t="shared" ref="H10:AB10" si="1">SUM(H11:H16)</f>
        <v>#REF!</v>
      </c>
      <c r="I10" s="114" t="e">
        <f t="shared" si="1"/>
        <v>#REF!</v>
      </c>
      <c r="J10" s="114" t="e">
        <f t="shared" si="1"/>
        <v>#REF!</v>
      </c>
      <c r="K10" s="114" t="e">
        <f t="shared" si="1"/>
        <v>#REF!</v>
      </c>
      <c r="L10" s="46" t="e">
        <f t="shared" si="1"/>
        <v>#REF!</v>
      </c>
      <c r="M10" s="46" t="e">
        <f t="shared" si="1"/>
        <v>#REF!</v>
      </c>
      <c r="N10" s="46" t="e">
        <f t="shared" si="1"/>
        <v>#REF!</v>
      </c>
      <c r="O10" s="46" t="e">
        <f t="shared" si="1"/>
        <v>#REF!</v>
      </c>
      <c r="P10" s="46" t="e">
        <f t="shared" si="1"/>
        <v>#REF!</v>
      </c>
      <c r="Q10" s="46" t="e">
        <f t="shared" si="1"/>
        <v>#REF!</v>
      </c>
      <c r="R10" s="46" t="e">
        <f t="shared" si="1"/>
        <v>#REF!</v>
      </c>
      <c r="S10" s="46" t="e">
        <f t="shared" si="1"/>
        <v>#REF!</v>
      </c>
      <c r="T10" s="183">
        <f t="shared" si="1"/>
        <v>40015.71</v>
      </c>
      <c r="U10" s="183">
        <f t="shared" si="1"/>
        <v>1839.09</v>
      </c>
      <c r="V10" s="183">
        <f t="shared" si="1"/>
        <v>1673.7</v>
      </c>
      <c r="W10" s="183">
        <f t="shared" si="1"/>
        <v>12.06</v>
      </c>
      <c r="X10" s="183">
        <f t="shared" si="1"/>
        <v>153.33</v>
      </c>
      <c r="Y10" s="183">
        <f t="shared" si="1"/>
        <v>38176.62</v>
      </c>
      <c r="Z10" s="183">
        <f t="shared" si="1"/>
        <v>0</v>
      </c>
      <c r="AA10" s="183">
        <f t="shared" si="1"/>
        <v>0</v>
      </c>
      <c r="AB10" s="183">
        <f t="shared" si="1"/>
        <v>0</v>
      </c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</row>
    <row r="11" ht="26.1" hidden="1" customHeight="1" spans="1:28">
      <c r="A11" s="200">
        <v>59</v>
      </c>
      <c r="B11" s="44" t="s">
        <v>61</v>
      </c>
      <c r="C11" s="45" t="s">
        <v>28</v>
      </c>
      <c r="D11" s="201"/>
      <c r="E11" s="149" t="e">
        <f t="shared" ref="E11:E16" si="2">G11-F11</f>
        <v>#REF!</v>
      </c>
      <c r="F11" s="149">
        <v>549.13</v>
      </c>
      <c r="G11" s="202" t="e">
        <f t="shared" ref="G11:G16" si="3">SUM(H11:S11)</f>
        <v>#REF!</v>
      </c>
      <c r="H11" s="31" t="e">
        <f>'03收入总表'!#REF!</f>
        <v>#REF!</v>
      </c>
      <c r="I11" s="47" t="e">
        <f>'03收入总表'!#REF!+'03收入总表'!#REF!+'03收入总表'!#REF!+'03收入总表'!#REF!</f>
        <v>#REF!</v>
      </c>
      <c r="J11" s="207" t="e">
        <f>'03收入总表'!#REF!+'03收入总表'!#REF!</f>
        <v>#REF!</v>
      </c>
      <c r="K11" s="207" t="e">
        <f>'03收入总表'!#REF!</f>
        <v>#REF!</v>
      </c>
      <c r="L11" s="207" t="e">
        <f>'03收入总表'!#REF!</f>
        <v>#REF!</v>
      </c>
      <c r="M11" s="207" t="e">
        <f>'03收入总表'!#REF!</f>
        <v>#REF!</v>
      </c>
      <c r="N11" s="207" t="e">
        <f>'03收入总表'!#REF!</f>
        <v>#REF!</v>
      </c>
      <c r="O11" s="207" t="e">
        <f>'03收入总表'!#REF!</f>
        <v>#REF!</v>
      </c>
      <c r="P11" s="207" t="e">
        <f>'03收入总表'!#REF!</f>
        <v>#REF!</v>
      </c>
      <c r="Q11" s="207" t="e">
        <f>'03收入总表'!#REF!</f>
        <v>#REF!</v>
      </c>
      <c r="R11" s="207" t="e">
        <f>'03收入总表'!#REF!</f>
        <v>#REF!</v>
      </c>
      <c r="S11" s="207" t="e">
        <f>'03收入总表'!#REF!</f>
        <v>#REF!</v>
      </c>
      <c r="T11" s="217">
        <f t="shared" ref="T11:T16" si="4">SUM(V11:AB11)</f>
        <v>772.54</v>
      </c>
      <c r="U11" s="48">
        <f t="shared" ref="U11:U16" si="5">SUM(V11:X11)</f>
        <v>222.08</v>
      </c>
      <c r="V11" s="31">
        <f>'04支出总表(经济分类)'!I11</f>
        <v>201.06</v>
      </c>
      <c r="W11" s="31">
        <f>'04支出总表(经济分类)'!AT11</f>
        <v>0</v>
      </c>
      <c r="X11" s="31">
        <f>'04支出总表(经济分类)'!BE11</f>
        <v>21.02</v>
      </c>
      <c r="Y11" s="31">
        <f>'04支出总表(经济分类)'!BX11</f>
        <v>550.46</v>
      </c>
      <c r="Z11" s="31">
        <f>'04支出总表(经济分类)'!CH11</f>
        <v>0</v>
      </c>
      <c r="AA11" s="31">
        <f>'04支出总表(经济分类)'!CI11</f>
        <v>0</v>
      </c>
      <c r="AB11" s="47">
        <f>'04支出总表(经济分类)'!CJ11</f>
        <v>0</v>
      </c>
    </row>
    <row r="12" ht="26.1" hidden="1" customHeight="1" spans="1:28">
      <c r="A12" s="200">
        <v>60</v>
      </c>
      <c r="B12" s="44" t="s">
        <v>62</v>
      </c>
      <c r="C12" s="45" t="s">
        <v>28</v>
      </c>
      <c r="D12" s="201"/>
      <c r="E12" s="149" t="e">
        <f t="shared" si="2"/>
        <v>#REF!</v>
      </c>
      <c r="F12" s="149">
        <v>226.54</v>
      </c>
      <c r="G12" s="202" t="e">
        <f t="shared" si="3"/>
        <v>#REF!</v>
      </c>
      <c r="H12" s="31" t="e">
        <f>'03收入总表'!#REF!</f>
        <v>#REF!</v>
      </c>
      <c r="I12" s="47" t="e">
        <f>'03收入总表'!#REF!+'03收入总表'!#REF!+'03收入总表'!#REF!+'03收入总表'!#REF!</f>
        <v>#REF!</v>
      </c>
      <c r="J12" s="207" t="e">
        <f>'03收入总表'!#REF!+'03收入总表'!#REF!</f>
        <v>#REF!</v>
      </c>
      <c r="K12" s="207" t="e">
        <f>'03收入总表'!#REF!</f>
        <v>#REF!</v>
      </c>
      <c r="L12" s="207" t="e">
        <f>'03收入总表'!#REF!</f>
        <v>#REF!</v>
      </c>
      <c r="M12" s="207" t="e">
        <f>'03收入总表'!#REF!</f>
        <v>#REF!</v>
      </c>
      <c r="N12" s="207" t="e">
        <f>'03收入总表'!#REF!</f>
        <v>#REF!</v>
      </c>
      <c r="O12" s="207" t="e">
        <f>'03收入总表'!#REF!</f>
        <v>#REF!</v>
      </c>
      <c r="P12" s="207" t="e">
        <f>'03收入总表'!#REF!</f>
        <v>#REF!</v>
      </c>
      <c r="Q12" s="207" t="e">
        <f>'03收入总表'!#REF!</f>
        <v>#REF!</v>
      </c>
      <c r="R12" s="207" t="e">
        <f>'03收入总表'!#REF!</f>
        <v>#REF!</v>
      </c>
      <c r="S12" s="207" t="e">
        <f>'03收入总表'!#REF!</f>
        <v>#REF!</v>
      </c>
      <c r="T12" s="217">
        <f t="shared" si="4"/>
        <v>344.2</v>
      </c>
      <c r="U12" s="48">
        <f t="shared" si="5"/>
        <v>193.01</v>
      </c>
      <c r="V12" s="31">
        <f>'04支出总表(经济分类)'!I12</f>
        <v>177.52</v>
      </c>
      <c r="W12" s="31">
        <f>'04支出总表(经济分类)'!AT12</f>
        <v>1.9</v>
      </c>
      <c r="X12" s="31">
        <f>'04支出总表(经济分类)'!BE12</f>
        <v>13.59</v>
      </c>
      <c r="Y12" s="31">
        <f>'04支出总表(经济分类)'!BX12</f>
        <v>151.19</v>
      </c>
      <c r="Z12" s="31">
        <f>'04支出总表(经济分类)'!CH12</f>
        <v>0</v>
      </c>
      <c r="AA12" s="31">
        <f>'04支出总表(经济分类)'!CI12</f>
        <v>0</v>
      </c>
      <c r="AB12" s="47">
        <f>'04支出总表(经济分类)'!CJ12</f>
        <v>0</v>
      </c>
    </row>
    <row r="13" ht="67.5" spans="1:28">
      <c r="A13" s="200">
        <v>61</v>
      </c>
      <c r="B13" s="44" t="s">
        <v>27</v>
      </c>
      <c r="C13" s="45" t="s">
        <v>28</v>
      </c>
      <c r="D13" s="203" t="s">
        <v>63</v>
      </c>
      <c r="E13" s="149">
        <f t="shared" si="2"/>
        <v>646.73</v>
      </c>
      <c r="F13" s="149">
        <v>668.7</v>
      </c>
      <c r="G13" s="202">
        <f t="shared" si="3"/>
        <v>1315.43</v>
      </c>
      <c r="H13" s="31">
        <f>'03收入总表'!F10</f>
        <v>242.9</v>
      </c>
      <c r="I13" s="47">
        <f>'03收入总表'!G10+'03收入总表'!H10+'03收入总表'!I10+'03收入总表'!J10</f>
        <v>0</v>
      </c>
      <c r="J13" s="207">
        <f>'03收入总表'!K10+'03收入总表'!L10</f>
        <v>0</v>
      </c>
      <c r="K13" s="207">
        <f>'03收入总表'!M10</f>
        <v>0</v>
      </c>
      <c r="L13" s="207">
        <f>'03收入总表'!N10</f>
        <v>0</v>
      </c>
      <c r="M13" s="207">
        <f>'03收入总表'!O10</f>
        <v>0</v>
      </c>
      <c r="N13" s="207">
        <f>'03收入总表'!P10</f>
        <v>572.53</v>
      </c>
      <c r="O13" s="207">
        <f>'03收入总表'!Q10</f>
        <v>0</v>
      </c>
      <c r="P13" s="207">
        <f>'03收入总表'!R10</f>
        <v>0</v>
      </c>
      <c r="Q13" s="207">
        <f>'03收入总表'!U10</f>
        <v>0</v>
      </c>
      <c r="R13" s="207">
        <f>'03收入总表'!V10</f>
        <v>500</v>
      </c>
      <c r="S13" s="207">
        <f>'03收入总表'!W10</f>
        <v>0</v>
      </c>
      <c r="T13" s="217">
        <f t="shared" si="4"/>
        <v>1315.43</v>
      </c>
      <c r="U13" s="48">
        <f t="shared" si="5"/>
        <v>419.08</v>
      </c>
      <c r="V13" s="31">
        <f>'04支出总表(经济分类)'!I13</f>
        <v>384.66</v>
      </c>
      <c r="W13" s="31">
        <f>'04支出总表(经济分类)'!AT13</f>
        <v>0</v>
      </c>
      <c r="X13" s="31">
        <f>'04支出总表(经济分类)'!BE13</f>
        <v>34.42</v>
      </c>
      <c r="Y13" s="31">
        <f>'04支出总表(经济分类)'!BX13</f>
        <v>896.35</v>
      </c>
      <c r="Z13" s="31">
        <f>'04支出总表(经济分类)'!CH13</f>
        <v>0</v>
      </c>
      <c r="AA13" s="31">
        <f>'04支出总表(经济分类)'!CI13</f>
        <v>0</v>
      </c>
      <c r="AB13" s="47">
        <f>'04支出总表(经济分类)'!CJ13</f>
        <v>0</v>
      </c>
    </row>
    <row r="14" ht="26.1" hidden="1" customHeight="1" spans="1:28">
      <c r="A14" s="200">
        <v>62</v>
      </c>
      <c r="B14" s="44" t="s">
        <v>64</v>
      </c>
      <c r="C14" s="45" t="s">
        <v>28</v>
      </c>
      <c r="D14" s="201"/>
      <c r="E14" s="149" t="e">
        <f t="shared" si="2"/>
        <v>#REF!</v>
      </c>
      <c r="F14" s="149">
        <v>32618.8</v>
      </c>
      <c r="G14" s="202" t="e">
        <f t="shared" si="3"/>
        <v>#REF!</v>
      </c>
      <c r="H14" s="31" t="e">
        <f>'03收入总表'!#REF!</f>
        <v>#REF!</v>
      </c>
      <c r="I14" s="47" t="e">
        <f>'03收入总表'!#REF!+'03收入总表'!#REF!+'03收入总表'!#REF!+'03收入总表'!#REF!</f>
        <v>#REF!</v>
      </c>
      <c r="J14" s="207" t="e">
        <f>'03收入总表'!#REF!+'03收入总表'!#REF!</f>
        <v>#REF!</v>
      </c>
      <c r="K14" s="207" t="e">
        <f>'03收入总表'!#REF!</f>
        <v>#REF!</v>
      </c>
      <c r="L14" s="207" t="e">
        <f>'03收入总表'!#REF!</f>
        <v>#REF!</v>
      </c>
      <c r="M14" s="207" t="e">
        <f>'03收入总表'!#REF!</f>
        <v>#REF!</v>
      </c>
      <c r="N14" s="207" t="e">
        <f>'03收入总表'!#REF!</f>
        <v>#REF!</v>
      </c>
      <c r="O14" s="207" t="e">
        <f>'03收入总表'!#REF!</f>
        <v>#REF!</v>
      </c>
      <c r="P14" s="207" t="e">
        <f>'03收入总表'!#REF!</f>
        <v>#REF!</v>
      </c>
      <c r="Q14" s="207" t="e">
        <f>'03收入总表'!#REF!</f>
        <v>#REF!</v>
      </c>
      <c r="R14" s="207" t="e">
        <f>'03收入总表'!#REF!</f>
        <v>#REF!</v>
      </c>
      <c r="S14" s="207" t="e">
        <f>'03收入总表'!#REF!</f>
        <v>#REF!</v>
      </c>
      <c r="T14" s="217">
        <f t="shared" si="4"/>
        <v>35994.49</v>
      </c>
      <c r="U14" s="48">
        <f t="shared" si="5"/>
        <v>684.6</v>
      </c>
      <c r="V14" s="31">
        <f>'04支出总表(经济分类)'!I14</f>
        <v>627.16</v>
      </c>
      <c r="W14" s="31">
        <f>'04支出总表(经济分类)'!AT14</f>
        <v>0</v>
      </c>
      <c r="X14" s="31">
        <f>'04支出总表(经济分类)'!BE14</f>
        <v>57.44</v>
      </c>
      <c r="Y14" s="31">
        <f>'04支出总表(经济分类)'!BX14</f>
        <v>35309.89</v>
      </c>
      <c r="Z14" s="31">
        <f>'04支出总表(经济分类)'!CH14</f>
        <v>0</v>
      </c>
      <c r="AA14" s="31">
        <f>'04支出总表(经济分类)'!CI14</f>
        <v>0</v>
      </c>
      <c r="AB14" s="47">
        <f>'04支出总表(经济分类)'!CJ14</f>
        <v>0</v>
      </c>
    </row>
    <row r="15" ht="26.1" hidden="1" customHeight="1" spans="1:28">
      <c r="A15" s="200">
        <v>63</v>
      </c>
      <c r="B15" s="44" t="s">
        <v>65</v>
      </c>
      <c r="C15" s="45" t="s">
        <v>28</v>
      </c>
      <c r="D15" s="204"/>
      <c r="E15" s="149" t="e">
        <f t="shared" si="2"/>
        <v>#REF!</v>
      </c>
      <c r="F15" s="149">
        <v>2523.51</v>
      </c>
      <c r="G15" s="202" t="e">
        <f t="shared" si="3"/>
        <v>#REF!</v>
      </c>
      <c r="H15" s="31" t="e">
        <f>'03收入总表'!#REF!</f>
        <v>#REF!</v>
      </c>
      <c r="I15" s="47" t="e">
        <f>'03收入总表'!#REF!+'03收入总表'!#REF!+'03收入总表'!#REF!+'03收入总表'!#REF!</f>
        <v>#REF!</v>
      </c>
      <c r="J15" s="207" t="e">
        <f>'03收入总表'!#REF!+'03收入总表'!#REF!</f>
        <v>#REF!</v>
      </c>
      <c r="K15" s="207" t="e">
        <f>'03收入总表'!#REF!</f>
        <v>#REF!</v>
      </c>
      <c r="L15" s="207" t="e">
        <f>'03收入总表'!#REF!</f>
        <v>#REF!</v>
      </c>
      <c r="M15" s="207" t="e">
        <f>'03收入总表'!#REF!</f>
        <v>#REF!</v>
      </c>
      <c r="N15" s="207" t="e">
        <f>'03收入总表'!#REF!</f>
        <v>#REF!</v>
      </c>
      <c r="O15" s="207" t="e">
        <f>'03收入总表'!#REF!</f>
        <v>#REF!</v>
      </c>
      <c r="P15" s="207" t="e">
        <f>'03收入总表'!#REF!</f>
        <v>#REF!</v>
      </c>
      <c r="Q15" s="207" t="e">
        <f>'03收入总表'!#REF!</f>
        <v>#REF!</v>
      </c>
      <c r="R15" s="207" t="e">
        <f>'03收入总表'!#REF!</f>
        <v>#REF!</v>
      </c>
      <c r="S15" s="207" t="e">
        <f>'03收入总表'!#REF!</f>
        <v>#REF!</v>
      </c>
      <c r="T15" s="217">
        <f t="shared" si="4"/>
        <v>1332.25</v>
      </c>
      <c r="U15" s="48">
        <f t="shared" si="5"/>
        <v>187.41</v>
      </c>
      <c r="V15" s="31">
        <f>'04支出总表(经济分类)'!I15</f>
        <v>171.06</v>
      </c>
      <c r="W15" s="31">
        <f>'04支出总表(经济分类)'!AT15</f>
        <v>0</v>
      </c>
      <c r="X15" s="31">
        <f>'04支出总表(经济分类)'!BE15</f>
        <v>16.35</v>
      </c>
      <c r="Y15" s="31">
        <f>'04支出总表(经济分类)'!BX15</f>
        <v>1144.84</v>
      </c>
      <c r="Z15" s="31">
        <f>'04支出总表(经济分类)'!CH15</f>
        <v>0</v>
      </c>
      <c r="AA15" s="31">
        <f>'04支出总表(经济分类)'!CI15</f>
        <v>0</v>
      </c>
      <c r="AB15" s="47">
        <f>'04支出总表(经济分类)'!CJ15</f>
        <v>0</v>
      </c>
    </row>
    <row r="16" ht="26.1" hidden="1" customHeight="1" spans="1:28">
      <c r="A16" s="200">
        <v>64</v>
      </c>
      <c r="B16" s="44" t="s">
        <v>66</v>
      </c>
      <c r="C16" s="45" t="s">
        <v>28</v>
      </c>
      <c r="D16" s="201"/>
      <c r="E16" s="149" t="e">
        <f t="shared" si="2"/>
        <v>#REF!</v>
      </c>
      <c r="F16" s="149">
        <v>223.47</v>
      </c>
      <c r="G16" s="202" t="e">
        <f t="shared" si="3"/>
        <v>#REF!</v>
      </c>
      <c r="H16" s="31" t="e">
        <f>'03收入总表'!#REF!</f>
        <v>#REF!</v>
      </c>
      <c r="I16" s="47" t="e">
        <f>'03收入总表'!#REF!+'03收入总表'!#REF!+'03收入总表'!#REF!+'03收入总表'!#REF!</f>
        <v>#REF!</v>
      </c>
      <c r="J16" s="207" t="e">
        <f>'03收入总表'!#REF!+'03收入总表'!#REF!</f>
        <v>#REF!</v>
      </c>
      <c r="K16" s="207" t="e">
        <f>'03收入总表'!#REF!</f>
        <v>#REF!</v>
      </c>
      <c r="L16" s="207" t="e">
        <f>'03收入总表'!#REF!</f>
        <v>#REF!</v>
      </c>
      <c r="M16" s="207" t="e">
        <f>'03收入总表'!#REF!</f>
        <v>#REF!</v>
      </c>
      <c r="N16" s="207" t="e">
        <f>'03收入总表'!#REF!</f>
        <v>#REF!</v>
      </c>
      <c r="O16" s="207" t="e">
        <f>'03收入总表'!#REF!</f>
        <v>#REF!</v>
      </c>
      <c r="P16" s="207" t="e">
        <f>'03收入总表'!#REF!</f>
        <v>#REF!</v>
      </c>
      <c r="Q16" s="207" t="e">
        <f>'03收入总表'!#REF!</f>
        <v>#REF!</v>
      </c>
      <c r="R16" s="207" t="e">
        <f>'03收入总表'!#REF!</f>
        <v>#REF!</v>
      </c>
      <c r="S16" s="207" t="e">
        <f>'03收入总表'!#REF!</f>
        <v>#REF!</v>
      </c>
      <c r="T16" s="217">
        <f t="shared" si="4"/>
        <v>256.8</v>
      </c>
      <c r="U16" s="48">
        <f t="shared" si="5"/>
        <v>132.91</v>
      </c>
      <c r="V16" s="31">
        <f>'04支出总表(经济分类)'!I16</f>
        <v>112.24</v>
      </c>
      <c r="W16" s="31">
        <f>'04支出总表(经济分类)'!AT16</f>
        <v>10.16</v>
      </c>
      <c r="X16" s="31">
        <f>'04支出总表(经济分类)'!BE16</f>
        <v>10.51</v>
      </c>
      <c r="Y16" s="31">
        <f>'04支出总表(经济分类)'!BX16</f>
        <v>123.89</v>
      </c>
      <c r="Z16" s="31">
        <f>'04支出总表(经济分类)'!CH16</f>
        <v>0</v>
      </c>
      <c r="AA16" s="31">
        <f>'04支出总表(经济分类)'!CI16</f>
        <v>0</v>
      </c>
      <c r="AB16" s="47">
        <f>'04支出总表(经济分类)'!CJ16</f>
        <v>0</v>
      </c>
    </row>
  </sheetData>
  <autoFilter ref="A8:IS16">
    <extLst/>
  </autoFilter>
  <mergeCells count="31">
    <mergeCell ref="AA1:AB1"/>
    <mergeCell ref="AA4:AB4"/>
    <mergeCell ref="G5:S5"/>
    <mergeCell ref="A5:A8"/>
    <mergeCell ref="B5:B8"/>
    <mergeCell ref="C5:C8"/>
    <mergeCell ref="D5:D8"/>
    <mergeCell ref="E5:E8"/>
    <mergeCell ref="F5:F8"/>
    <mergeCell ref="G6:G8"/>
    <mergeCell ref="H7:H8"/>
    <mergeCell ref="I7:I8"/>
    <mergeCell ref="J7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7:U8"/>
    <mergeCell ref="V7:V8"/>
    <mergeCell ref="W7:W8"/>
    <mergeCell ref="X7:X8"/>
    <mergeCell ref="Y6:Y8"/>
    <mergeCell ref="Z6:Z8"/>
    <mergeCell ref="AA6:AA8"/>
    <mergeCell ref="AB6:AB8"/>
  </mergeCells>
  <conditionalFormatting sqref="E11:E16">
    <cfRule type="cellIs" dxfId="0" priority="2" operator="greaterThan">
      <formula>0</formula>
    </cfRule>
  </conditionalFormatting>
  <printOptions horizontalCentered="1"/>
  <pageMargins left="0" right="0" top="0.469444444444444" bottom="0.629861111111111" header="0.55" footer="0.75"/>
  <pageSetup paperSize="9" scale="70" fitToHeight="10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pane xSplit="5" ySplit="9" topLeftCell="F10" activePane="bottomRight" state="frozen"/>
      <selection/>
      <selection pane="topRight"/>
      <selection pane="bottomLeft"/>
      <selection pane="bottomRight" activeCell="B26" sqref="B26"/>
    </sheetView>
  </sheetViews>
  <sheetFormatPr defaultColWidth="9.16666666666667" defaultRowHeight="12"/>
  <cols>
    <col min="1" max="1" width="4.83333333333333" style="63" customWidth="1"/>
    <col min="2" max="2" width="55" style="63" customWidth="1"/>
    <col min="3" max="3" width="12" style="63" customWidth="1"/>
    <col min="4" max="4" width="12" style="5" customWidth="1"/>
    <col min="5" max="6" width="14" style="63" customWidth="1"/>
    <col min="7" max="7" width="12.6666666666667" style="63" customWidth="1"/>
    <col min="8" max="9" width="11.3333333333333" style="36" customWidth="1"/>
    <col min="10" max="11" width="12.6666666666667" style="36" customWidth="1"/>
    <col min="12" max="12" width="14" style="36" customWidth="1"/>
    <col min="13" max="15" width="12.6666666666667" style="63" customWidth="1"/>
    <col min="16" max="16" width="11.3333333333333" style="63" customWidth="1"/>
    <col min="17" max="17" width="5.83333333333333" style="63" customWidth="1"/>
    <col min="18" max="22" width="12.6666666666667" style="63" customWidth="1"/>
    <col min="23" max="23" width="12.6666666666667" style="169" customWidth="1"/>
    <col min="24" max="24" width="12.5" style="63" customWidth="1"/>
    <col min="25" max="246" width="9" style="63" customWidth="1"/>
    <col min="247" max="16384" width="9.16666666666667" style="36"/>
  </cols>
  <sheetData>
    <row r="1" spans="17:23">
      <c r="Q1" s="177"/>
      <c r="R1" s="177"/>
      <c r="S1" s="177"/>
      <c r="T1" s="177"/>
      <c r="W1" s="177" t="s">
        <v>67</v>
      </c>
    </row>
    <row r="2" ht="33.75" customHeight="1" spans="1:23">
      <c r="A2" s="170" t="s">
        <v>68</v>
      </c>
      <c r="B2" s="170"/>
      <c r="C2" s="170"/>
      <c r="D2" s="171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8"/>
      <c r="R2" s="178"/>
      <c r="S2" s="178"/>
      <c r="T2" s="178"/>
      <c r="W2" s="178"/>
    </row>
    <row r="3" ht="33.75" customHeight="1" spans="1:23">
      <c r="A3" s="170"/>
      <c r="B3" s="170"/>
      <c r="C3" s="170"/>
      <c r="D3" s="171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8"/>
      <c r="R3" s="178"/>
      <c r="S3" s="178"/>
      <c r="T3" s="178"/>
      <c r="W3" s="178"/>
    </row>
    <row r="4" ht="21" customHeight="1" spans="1:23">
      <c r="A4" s="169"/>
      <c r="Q4" s="179"/>
      <c r="R4" s="180" t="s">
        <v>69</v>
      </c>
      <c r="S4" s="180"/>
      <c r="T4" s="180"/>
      <c r="W4" s="179"/>
    </row>
    <row r="5" ht="27.95" customHeight="1" spans="1:23">
      <c r="A5" s="38" t="s">
        <v>2</v>
      </c>
      <c r="B5" s="72" t="s">
        <v>3</v>
      </c>
      <c r="C5" s="12" t="s">
        <v>4</v>
      </c>
      <c r="D5" s="82" t="s">
        <v>70</v>
      </c>
      <c r="E5" s="72" t="s">
        <v>9</v>
      </c>
      <c r="F5" s="172" t="s">
        <v>39</v>
      </c>
      <c r="G5" s="172"/>
      <c r="H5" s="172"/>
      <c r="I5" s="172"/>
      <c r="J5" s="172"/>
      <c r="K5" s="172"/>
      <c r="L5" s="172"/>
      <c r="M5" s="11" t="s">
        <v>40</v>
      </c>
      <c r="N5" s="72" t="s">
        <v>41</v>
      </c>
      <c r="O5" s="11" t="s">
        <v>42</v>
      </c>
      <c r="P5" s="11" t="s">
        <v>43</v>
      </c>
      <c r="Q5" s="11" t="s">
        <v>44</v>
      </c>
      <c r="R5" s="11" t="s">
        <v>71</v>
      </c>
      <c r="S5" s="11"/>
      <c r="T5" s="11"/>
      <c r="U5" s="11" t="s">
        <v>46</v>
      </c>
      <c r="V5" s="11" t="s">
        <v>47</v>
      </c>
      <c r="W5" s="14" t="s">
        <v>48</v>
      </c>
    </row>
    <row r="6" ht="35.1" customHeight="1" spans="1:23">
      <c r="A6" s="38"/>
      <c r="B6" s="72"/>
      <c r="C6" s="12"/>
      <c r="D6" s="139"/>
      <c r="E6" s="72"/>
      <c r="F6" s="11" t="s">
        <v>55</v>
      </c>
      <c r="G6" s="172" t="s">
        <v>72</v>
      </c>
      <c r="H6" s="172"/>
      <c r="I6" s="172"/>
      <c r="J6" s="172"/>
      <c r="K6" s="172" t="s">
        <v>73</v>
      </c>
      <c r="L6" s="172"/>
      <c r="M6" s="11"/>
      <c r="N6" s="72"/>
      <c r="O6" s="11"/>
      <c r="P6" s="11"/>
      <c r="Q6" s="11"/>
      <c r="R6" s="11" t="s">
        <v>17</v>
      </c>
      <c r="S6" s="11" t="s">
        <v>74</v>
      </c>
      <c r="T6" s="11" t="s">
        <v>75</v>
      </c>
      <c r="U6" s="11"/>
      <c r="V6" s="11"/>
      <c r="W6" s="14"/>
    </row>
    <row r="7" ht="54.95" customHeight="1" spans="1:23">
      <c r="A7" s="38"/>
      <c r="B7" s="72"/>
      <c r="C7" s="12"/>
      <c r="D7" s="139"/>
      <c r="E7" s="72"/>
      <c r="F7" s="11"/>
      <c r="G7" s="78" t="s">
        <v>76</v>
      </c>
      <c r="H7" s="72" t="s">
        <v>77</v>
      </c>
      <c r="I7" s="72" t="s">
        <v>78</v>
      </c>
      <c r="J7" s="72" t="s">
        <v>79</v>
      </c>
      <c r="K7" s="72" t="s">
        <v>80</v>
      </c>
      <c r="L7" s="72" t="s">
        <v>81</v>
      </c>
      <c r="M7" s="11"/>
      <c r="N7" s="72"/>
      <c r="O7" s="11"/>
      <c r="P7" s="11"/>
      <c r="Q7" s="11"/>
      <c r="R7" s="11"/>
      <c r="S7" s="11"/>
      <c r="T7" s="11"/>
      <c r="U7" s="11"/>
      <c r="V7" s="11"/>
      <c r="W7" s="14"/>
    </row>
    <row r="8" s="167" customFormat="1" spans="1:24">
      <c r="A8" s="173" t="s">
        <v>26</v>
      </c>
      <c r="B8" s="174" t="s">
        <v>26</v>
      </c>
      <c r="C8" s="174"/>
      <c r="D8" s="175"/>
      <c r="E8" s="174">
        <v>1</v>
      </c>
      <c r="F8" s="174">
        <v>2</v>
      </c>
      <c r="G8" s="174">
        <v>3</v>
      </c>
      <c r="H8" s="174">
        <v>4</v>
      </c>
      <c r="I8" s="174">
        <v>5</v>
      </c>
      <c r="J8" s="174">
        <v>6</v>
      </c>
      <c r="K8" s="174">
        <v>7</v>
      </c>
      <c r="L8" s="174">
        <v>8</v>
      </c>
      <c r="M8" s="174">
        <v>9</v>
      </c>
      <c r="N8" s="174">
        <v>10</v>
      </c>
      <c r="O8" s="174">
        <v>11</v>
      </c>
      <c r="P8" s="174">
        <v>12</v>
      </c>
      <c r="Q8" s="174">
        <v>13</v>
      </c>
      <c r="R8" s="174">
        <v>14</v>
      </c>
      <c r="S8" s="174">
        <v>15</v>
      </c>
      <c r="T8" s="174">
        <v>16</v>
      </c>
      <c r="U8" s="174">
        <v>17</v>
      </c>
      <c r="V8" s="174">
        <v>18</v>
      </c>
      <c r="W8" s="181">
        <v>19</v>
      </c>
      <c r="X8" s="182"/>
    </row>
    <row r="9" s="168" customFormat="1" ht="21.95" customHeight="1" spans="1:25">
      <c r="A9" s="145"/>
      <c r="B9" s="146" t="s">
        <v>9</v>
      </c>
      <c r="C9" s="146"/>
      <c r="D9" s="147">
        <f>SUM(D10:D10)</f>
        <v>0</v>
      </c>
      <c r="E9" s="147">
        <f>SUM(E10:E10)</f>
        <v>1315.43</v>
      </c>
      <c r="F9" s="147">
        <f t="shared" ref="F9:W9" si="0">SUM(F10:F10)</f>
        <v>242.9</v>
      </c>
      <c r="G9" s="147">
        <f t="shared" si="0"/>
        <v>0</v>
      </c>
      <c r="H9" s="147">
        <f t="shared" si="0"/>
        <v>0</v>
      </c>
      <c r="I9" s="147">
        <f t="shared" si="0"/>
        <v>0</v>
      </c>
      <c r="J9" s="147">
        <f t="shared" si="0"/>
        <v>0</v>
      </c>
      <c r="K9" s="147">
        <f t="shared" si="0"/>
        <v>0</v>
      </c>
      <c r="L9" s="147">
        <f t="shared" si="0"/>
        <v>0</v>
      </c>
      <c r="M9" s="147">
        <f t="shared" si="0"/>
        <v>0</v>
      </c>
      <c r="N9" s="147">
        <f t="shared" si="0"/>
        <v>0</v>
      </c>
      <c r="O9" s="147">
        <f t="shared" si="0"/>
        <v>0</v>
      </c>
      <c r="P9" s="147">
        <f t="shared" si="0"/>
        <v>572.53</v>
      </c>
      <c r="Q9" s="147">
        <f t="shared" si="0"/>
        <v>0</v>
      </c>
      <c r="R9" s="147">
        <f t="shared" si="0"/>
        <v>0</v>
      </c>
      <c r="S9" s="147">
        <f t="shared" si="0"/>
        <v>0</v>
      </c>
      <c r="T9" s="147">
        <f t="shared" si="0"/>
        <v>0</v>
      </c>
      <c r="U9" s="147">
        <f t="shared" si="0"/>
        <v>0</v>
      </c>
      <c r="V9" s="147">
        <f t="shared" si="0"/>
        <v>500</v>
      </c>
      <c r="W9" s="183">
        <f t="shared" si="0"/>
        <v>0</v>
      </c>
      <c r="X9" s="184"/>
      <c r="Y9" s="184"/>
    </row>
    <row r="10" ht="21.95" customHeight="1" spans="1:25">
      <c r="A10" s="27">
        <v>61</v>
      </c>
      <c r="B10" s="44" t="s">
        <v>27</v>
      </c>
      <c r="C10" s="45" t="s">
        <v>28</v>
      </c>
      <c r="D10" s="176">
        <f>E10-'04支出总表(经济分类)'!G13</f>
        <v>0</v>
      </c>
      <c r="E10" s="147">
        <f>F10+G10+H10+I10+J10+K10+L10+M10+N10+O10+P10+Q10+R10+U10+V10+W10</f>
        <v>1315.43</v>
      </c>
      <c r="F10" s="47">
        <f>239.8+3.1</f>
        <v>242.9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572.53</v>
      </c>
      <c r="Q10" s="47">
        <v>0</v>
      </c>
      <c r="R10" s="47">
        <f>S10+T10</f>
        <v>0</v>
      </c>
      <c r="S10" s="47">
        <v>0</v>
      </c>
      <c r="T10" s="47">
        <v>0</v>
      </c>
      <c r="U10" s="47">
        <v>0</v>
      </c>
      <c r="V10" s="47">
        <v>500</v>
      </c>
      <c r="W10" s="31"/>
      <c r="Y10" s="36"/>
    </row>
  </sheetData>
  <autoFilter ref="A7:IL10">
    <extLst/>
  </autoFilter>
  <mergeCells count="19">
    <mergeCell ref="R4:T4"/>
    <mergeCell ref="R5:T5"/>
    <mergeCell ref="A5:A7"/>
    <mergeCell ref="B5:B7"/>
    <mergeCell ref="C5:C7"/>
    <mergeCell ref="D5:D7"/>
    <mergeCell ref="E5:E7"/>
    <mergeCell ref="F6:F7"/>
    <mergeCell ref="M5:M7"/>
    <mergeCell ref="N5:N7"/>
    <mergeCell ref="O5:O7"/>
    <mergeCell ref="P5:P7"/>
    <mergeCell ref="Q5:Q7"/>
    <mergeCell ref="R6:R7"/>
    <mergeCell ref="S6:S7"/>
    <mergeCell ref="T6:T7"/>
    <mergeCell ref="U5:U7"/>
    <mergeCell ref="V5:V7"/>
    <mergeCell ref="W5:W7"/>
  </mergeCells>
  <printOptions horizontalCentered="1"/>
  <pageMargins left="0" right="0" top="0" bottom="0" header="0.389583333333333" footer="0.389583333333333"/>
  <pageSetup paperSize="9" scale="80" fitToHeight="10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L16"/>
  <sheetViews>
    <sheetView showGridLines="0" showZeros="0" workbookViewId="0">
      <pane xSplit="2" ySplit="8" topLeftCell="C9" activePane="bottomRight" state="frozen"/>
      <selection/>
      <selection pane="topRight"/>
      <selection pane="bottomLeft"/>
      <selection pane="bottomRight" activeCell="G17" sqref="G17"/>
    </sheetView>
  </sheetViews>
  <sheetFormatPr defaultColWidth="9.16666666666667" defaultRowHeight="12.75" customHeight="1"/>
  <cols>
    <col min="1" max="1" width="4.83333333333333" style="65" customWidth="1"/>
    <col min="2" max="2" width="55" style="65" customWidth="1"/>
    <col min="3" max="3" width="12" style="65" customWidth="1"/>
    <col min="4" max="4" width="13.1666666666667" style="65" customWidth="1"/>
    <col min="5" max="9" width="14" style="65" customWidth="1"/>
    <col min="10" max="10" width="12.6666666666667" style="135" customWidth="1"/>
    <col min="11" max="12" width="12.6666666666667" style="65" customWidth="1"/>
    <col min="13" max="13" width="11.3333333333333" style="135" customWidth="1"/>
    <col min="14" max="15" width="11.3333333333333" style="65" customWidth="1"/>
    <col min="16" max="17" width="8.83333333333333" style="65" customWidth="1"/>
    <col min="18" max="19" width="12.6666666666667" style="65" customWidth="1"/>
    <col min="20" max="20" width="8.83333333333333" style="65" customWidth="1"/>
    <col min="21" max="21" width="12.6666666666667" style="65" customWidth="1"/>
    <col min="22" max="26" width="11.3333333333333" style="65" customWidth="1"/>
    <col min="27" max="28" width="12.6666666666667" style="65" customWidth="1"/>
    <col min="29" max="29" width="11.3333333333333" style="65" customWidth="1"/>
    <col min="30" max="30" width="7.83333333333333" style="65" customWidth="1"/>
    <col min="31" max="31" width="11.3333333333333" style="65" customWidth="1"/>
    <col min="32" max="32" width="8.83333333333333" style="65" customWidth="1"/>
    <col min="33" max="33" width="11.3333333333333" style="65" customWidth="1"/>
    <col min="34" max="35" width="8.83333333333333" style="65" customWidth="1"/>
    <col min="36" max="37" width="11.3333333333333" style="65" customWidth="1"/>
    <col min="38" max="38" width="7.66666666666667" style="65" customWidth="1"/>
    <col min="39" max="40" width="11.3333333333333" style="65" customWidth="1"/>
    <col min="41" max="41" width="7.66666666666667" style="65" customWidth="1"/>
    <col min="42" max="46" width="11.3333333333333" style="65" customWidth="1"/>
    <col min="47" max="48" width="8.83333333333333" style="65" customWidth="1"/>
    <col min="49" max="49" width="7.66666666666667" style="65" customWidth="1"/>
    <col min="50" max="51" width="8.83333333333333" style="65" customWidth="1"/>
    <col min="52" max="52" width="7.66666666666667" style="65" customWidth="1"/>
    <col min="53" max="53" width="8.83333333333333" style="65" customWidth="1"/>
    <col min="54" max="54" width="11.3333333333333" style="65" customWidth="1"/>
    <col min="55" max="55" width="8.83333333333333" style="65" customWidth="1"/>
    <col min="56" max="56" width="11.3333333333333" style="65" customWidth="1"/>
    <col min="57" max="58" width="12.6666666666667" style="65" customWidth="1"/>
    <col min="59" max="60" width="11.3333333333333" style="65" customWidth="1"/>
    <col min="61" max="62" width="8.83333333333333" style="65" customWidth="1"/>
    <col min="63" max="64" width="11.3333333333333" style="65" customWidth="1"/>
    <col min="65" max="66" width="8.83333333333333" style="65" customWidth="1"/>
    <col min="67" max="67" width="8.83333333333333" style="136" customWidth="1"/>
    <col min="68" max="69" width="11.3333333333333" style="65" customWidth="1"/>
    <col min="70" max="70" width="6.5" style="65" customWidth="1"/>
    <col min="71" max="72" width="8.83333333333333" style="65" customWidth="1"/>
    <col min="73" max="75" width="11.3333333333333" style="65" customWidth="1"/>
    <col min="76" max="76" width="14" style="65" customWidth="1"/>
    <col min="77" max="77" width="12.6666666666667" style="65" customWidth="1"/>
    <col min="78" max="78" width="14" style="65" customWidth="1"/>
    <col min="79" max="80" width="12.6666666666667" style="65" customWidth="1"/>
    <col min="81" max="82" width="11.3333333333333" style="65" customWidth="1"/>
    <col min="83" max="84" width="8.83333333333333" style="65" customWidth="1"/>
    <col min="85" max="85" width="7.66666666666667" style="65" customWidth="1"/>
    <col min="86" max="86" width="12.6666666666667" style="65" customWidth="1"/>
    <col min="87" max="87" width="8.83333333333333" style="65" customWidth="1"/>
    <col min="88" max="88" width="15.3333333333333" style="65" customWidth="1"/>
    <col min="89" max="92" width="9.16666666666667" style="137" customWidth="1"/>
    <col min="93" max="253" width="9.16666666666667" style="65" customWidth="1"/>
    <col min="254" max="254" width="9.16666666666667" style="65"/>
  </cols>
  <sheetData>
    <row r="2" customHeight="1" spans="76:88">
      <c r="BX2" s="161" t="e">
        <f>BX9-'06项目支出明细表'!#REF!</f>
        <v>#REF!</v>
      </c>
      <c r="BY2" s="161" t="e">
        <f>BY9-'06项目支出明细表'!#REF!</f>
        <v>#REF!</v>
      </c>
      <c r="BZ2" s="161" t="e">
        <f>BZ9-'06项目支出明细表'!#REF!</f>
        <v>#REF!</v>
      </c>
      <c r="CA2" s="161" t="e">
        <f>CA9-'06项目支出明细表'!#REF!</f>
        <v>#REF!</v>
      </c>
      <c r="CB2" s="161" t="e">
        <f>CB9-'06项目支出明细表'!#REF!</f>
        <v>#REF!</v>
      </c>
      <c r="CC2" s="161" t="e">
        <f>CC9-'06项目支出明细表'!#REF!</f>
        <v>#REF!</v>
      </c>
      <c r="CJ2" s="65" t="s">
        <v>82</v>
      </c>
    </row>
    <row r="3" customHeight="1" spans="1:90">
      <c r="A3" s="121" t="s">
        <v>2</v>
      </c>
      <c r="B3" s="82" t="s">
        <v>3</v>
      </c>
      <c r="C3" s="83" t="s">
        <v>4</v>
      </c>
      <c r="D3" s="138" t="s">
        <v>34</v>
      </c>
      <c r="E3" s="138" t="s">
        <v>35</v>
      </c>
      <c r="F3" s="82" t="s">
        <v>70</v>
      </c>
      <c r="G3" s="11" t="s">
        <v>83</v>
      </c>
      <c r="H3" s="107" t="s">
        <v>50</v>
      </c>
      <c r="I3" s="107"/>
      <c r="J3" s="75"/>
      <c r="K3" s="107"/>
      <c r="L3" s="107"/>
      <c r="M3" s="75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60"/>
      <c r="BP3" s="107"/>
      <c r="BQ3" s="107"/>
      <c r="BR3" s="107"/>
      <c r="BS3" s="107"/>
      <c r="BT3" s="107"/>
      <c r="BU3" s="107"/>
      <c r="BV3" s="107"/>
      <c r="BW3" s="113"/>
      <c r="BX3" s="107" t="s">
        <v>84</v>
      </c>
      <c r="BY3" s="107"/>
      <c r="BZ3" s="107"/>
      <c r="CA3" s="107"/>
      <c r="CB3" s="107"/>
      <c r="CC3" s="107"/>
      <c r="CD3" s="107"/>
      <c r="CE3" s="107"/>
      <c r="CF3" s="107"/>
      <c r="CG3" s="107"/>
      <c r="CH3" s="116" t="s">
        <v>85</v>
      </c>
      <c r="CI3" s="116" t="s">
        <v>53</v>
      </c>
      <c r="CJ3" s="117" t="s">
        <v>54</v>
      </c>
      <c r="CK3" s="57" t="s">
        <v>86</v>
      </c>
      <c r="CL3" s="57" t="s">
        <v>87</v>
      </c>
    </row>
    <row r="4" customHeight="1" spans="1:90">
      <c r="A4" s="123"/>
      <c r="B4" s="139"/>
      <c r="C4" s="140"/>
      <c r="D4" s="141"/>
      <c r="E4" s="141"/>
      <c r="F4" s="139"/>
      <c r="G4" s="11"/>
      <c r="H4" s="11" t="s">
        <v>88</v>
      </c>
      <c r="I4" s="107" t="s">
        <v>89</v>
      </c>
      <c r="J4" s="75"/>
      <c r="K4" s="107"/>
      <c r="L4" s="107"/>
      <c r="M4" s="75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13"/>
      <c r="AL4" s="107"/>
      <c r="AM4" s="107"/>
      <c r="AN4" s="107"/>
      <c r="AO4" s="107"/>
      <c r="AP4" s="107"/>
      <c r="AQ4" s="107"/>
      <c r="AR4" s="107"/>
      <c r="AS4" s="107"/>
      <c r="AT4" s="107" t="s">
        <v>90</v>
      </c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 t="s">
        <v>91</v>
      </c>
      <c r="BF4" s="107"/>
      <c r="BG4" s="107"/>
      <c r="BH4" s="107"/>
      <c r="BI4" s="113"/>
      <c r="BJ4" s="107"/>
      <c r="BK4" s="107"/>
      <c r="BL4" s="113"/>
      <c r="BM4" s="107"/>
      <c r="BN4" s="107"/>
      <c r="BO4" s="160"/>
      <c r="BP4" s="107"/>
      <c r="BQ4" s="107"/>
      <c r="BR4" s="107"/>
      <c r="BS4" s="107"/>
      <c r="BT4" s="107"/>
      <c r="BU4" s="107"/>
      <c r="BV4" s="107"/>
      <c r="BW4" s="113"/>
      <c r="BX4" s="11" t="s">
        <v>92</v>
      </c>
      <c r="BY4" s="11" t="s">
        <v>93</v>
      </c>
      <c r="BZ4" s="11" t="s">
        <v>94</v>
      </c>
      <c r="CA4" s="11" t="s">
        <v>95</v>
      </c>
      <c r="CB4" s="11" t="s">
        <v>96</v>
      </c>
      <c r="CC4" s="107" t="s">
        <v>97</v>
      </c>
      <c r="CD4" s="107"/>
      <c r="CE4" s="107"/>
      <c r="CF4" s="107"/>
      <c r="CG4" s="107"/>
      <c r="CH4" s="11"/>
      <c r="CI4" s="11"/>
      <c r="CJ4" s="14"/>
      <c r="CK4" s="57"/>
      <c r="CL4" s="57"/>
    </row>
    <row r="5" ht="21.75" customHeight="1" spans="1:90">
      <c r="A5" s="123"/>
      <c r="B5" s="139"/>
      <c r="C5" s="140"/>
      <c r="D5" s="141"/>
      <c r="E5" s="141"/>
      <c r="F5" s="139"/>
      <c r="G5" s="11"/>
      <c r="H5" s="11"/>
      <c r="I5" s="11" t="s">
        <v>98</v>
      </c>
      <c r="J5" s="75" t="s">
        <v>99</v>
      </c>
      <c r="K5" s="107"/>
      <c r="L5" s="107"/>
      <c r="M5" s="75" t="s">
        <v>100</v>
      </c>
      <c r="N5" s="107"/>
      <c r="O5" s="107"/>
      <c r="P5" s="107"/>
      <c r="Q5" s="107"/>
      <c r="R5" s="11" t="s">
        <v>101</v>
      </c>
      <c r="S5" s="107" t="s">
        <v>102</v>
      </c>
      <c r="T5" s="107"/>
      <c r="U5" s="107"/>
      <c r="V5" s="107"/>
      <c r="W5" s="107"/>
      <c r="X5" s="107"/>
      <c r="Y5" s="107"/>
      <c r="Z5" s="113"/>
      <c r="AA5" s="107" t="s">
        <v>103</v>
      </c>
      <c r="AB5" s="107"/>
      <c r="AC5" s="107"/>
      <c r="AD5" s="107"/>
      <c r="AE5" s="107"/>
      <c r="AF5" s="113"/>
      <c r="AG5" s="113" t="s">
        <v>104</v>
      </c>
      <c r="AH5" s="113"/>
      <c r="AI5" s="107"/>
      <c r="AJ5" s="107"/>
      <c r="AK5" s="113"/>
      <c r="AL5" s="11" t="s">
        <v>105</v>
      </c>
      <c r="AM5" s="11" t="s">
        <v>106</v>
      </c>
      <c r="AN5" s="11" t="s">
        <v>107</v>
      </c>
      <c r="AO5" s="11" t="s">
        <v>108</v>
      </c>
      <c r="AP5" s="11" t="s">
        <v>109</v>
      </c>
      <c r="AQ5" s="11" t="s">
        <v>110</v>
      </c>
      <c r="AR5" s="11" t="s">
        <v>111</v>
      </c>
      <c r="AS5" s="11" t="s">
        <v>112</v>
      </c>
      <c r="AT5" s="11" t="s">
        <v>113</v>
      </c>
      <c r="AU5" s="107" t="s">
        <v>15</v>
      </c>
      <c r="AV5" s="113"/>
      <c r="AW5" s="113"/>
      <c r="AX5" s="107" t="s">
        <v>16</v>
      </c>
      <c r="AY5" s="107"/>
      <c r="AZ5" s="107"/>
      <c r="BA5" s="11" t="s">
        <v>114</v>
      </c>
      <c r="BB5" s="11" t="s">
        <v>115</v>
      </c>
      <c r="BC5" s="11" t="s">
        <v>116</v>
      </c>
      <c r="BD5" s="11" t="s">
        <v>117</v>
      </c>
      <c r="BE5" s="11" t="s">
        <v>118</v>
      </c>
      <c r="BF5" s="107" t="s">
        <v>119</v>
      </c>
      <c r="BG5" s="113"/>
      <c r="BH5" s="107"/>
      <c r="BI5" s="107"/>
      <c r="BJ5" s="107"/>
      <c r="BK5" s="107"/>
      <c r="BL5" s="113"/>
      <c r="BM5" s="113"/>
      <c r="BN5" s="113"/>
      <c r="BO5" s="160"/>
      <c r="BP5" s="113"/>
      <c r="BQ5" s="107"/>
      <c r="BR5" s="107"/>
      <c r="BS5" s="107"/>
      <c r="BT5" s="107"/>
      <c r="BU5" s="107"/>
      <c r="BV5" s="107"/>
      <c r="BW5" s="113"/>
      <c r="BX5" s="11"/>
      <c r="BY5" s="11"/>
      <c r="BZ5" s="11"/>
      <c r="CA5" s="11"/>
      <c r="CB5" s="11"/>
      <c r="CC5" s="11" t="s">
        <v>97</v>
      </c>
      <c r="CD5" s="11" t="s">
        <v>120</v>
      </c>
      <c r="CE5" s="11" t="s">
        <v>121</v>
      </c>
      <c r="CF5" s="11" t="s">
        <v>122</v>
      </c>
      <c r="CG5" s="11" t="s">
        <v>123</v>
      </c>
      <c r="CH5" s="11"/>
      <c r="CI5" s="11"/>
      <c r="CJ5" s="14"/>
      <c r="CK5" s="57"/>
      <c r="CL5" s="57"/>
    </row>
    <row r="6" ht="16.5" customHeight="1" spans="1:90">
      <c r="A6" s="123"/>
      <c r="B6" s="139"/>
      <c r="C6" s="140"/>
      <c r="D6" s="141"/>
      <c r="E6" s="141"/>
      <c r="F6" s="139"/>
      <c r="G6" s="11"/>
      <c r="H6" s="11"/>
      <c r="I6" s="11"/>
      <c r="J6" s="11" t="s">
        <v>124</v>
      </c>
      <c r="K6" s="11" t="s">
        <v>125</v>
      </c>
      <c r="L6" s="11" t="s">
        <v>126</v>
      </c>
      <c r="M6" s="11" t="s">
        <v>127</v>
      </c>
      <c r="N6" s="11" t="s">
        <v>128</v>
      </c>
      <c r="O6" s="11" t="s">
        <v>129</v>
      </c>
      <c r="P6" s="11" t="s">
        <v>130</v>
      </c>
      <c r="Q6" s="11" t="s">
        <v>131</v>
      </c>
      <c r="R6" s="11"/>
      <c r="S6" s="11" t="s">
        <v>132</v>
      </c>
      <c r="T6" s="11" t="s">
        <v>133</v>
      </c>
      <c r="U6" s="107" t="s">
        <v>134</v>
      </c>
      <c r="V6" s="107"/>
      <c r="W6" s="107"/>
      <c r="X6" s="107"/>
      <c r="Y6" s="107"/>
      <c r="Z6" s="107"/>
      <c r="AA6" s="11" t="s">
        <v>135</v>
      </c>
      <c r="AB6" s="11" t="s">
        <v>136</v>
      </c>
      <c r="AC6" s="11" t="s">
        <v>137</v>
      </c>
      <c r="AD6" s="11" t="s">
        <v>138</v>
      </c>
      <c r="AE6" s="11" t="s">
        <v>139</v>
      </c>
      <c r="AF6" s="11" t="s">
        <v>140</v>
      </c>
      <c r="AG6" s="11" t="s">
        <v>141</v>
      </c>
      <c r="AH6" s="11" t="s">
        <v>142</v>
      </c>
      <c r="AI6" s="11" t="s">
        <v>143</v>
      </c>
      <c r="AJ6" s="11" t="s">
        <v>144</v>
      </c>
      <c r="AK6" s="11" t="s">
        <v>145</v>
      </c>
      <c r="AL6" s="11"/>
      <c r="AM6" s="11"/>
      <c r="AN6" s="11"/>
      <c r="AO6" s="11"/>
      <c r="AP6" s="11"/>
      <c r="AQ6" s="11"/>
      <c r="AR6" s="11"/>
      <c r="AS6" s="11"/>
      <c r="AT6" s="11"/>
      <c r="AU6" s="11" t="s">
        <v>17</v>
      </c>
      <c r="AV6" s="11" t="s">
        <v>146</v>
      </c>
      <c r="AW6" s="11" t="s">
        <v>147</v>
      </c>
      <c r="AX6" s="11" t="s">
        <v>17</v>
      </c>
      <c r="AY6" s="11" t="s">
        <v>148</v>
      </c>
      <c r="AZ6" s="11" t="s">
        <v>149</v>
      </c>
      <c r="BA6" s="11"/>
      <c r="BB6" s="11"/>
      <c r="BC6" s="11"/>
      <c r="BD6" s="11"/>
      <c r="BE6" s="11"/>
      <c r="BF6" s="11" t="s">
        <v>150</v>
      </c>
      <c r="BG6" s="11" t="s">
        <v>151</v>
      </c>
      <c r="BH6" s="11" t="s">
        <v>152</v>
      </c>
      <c r="BI6" s="11" t="s">
        <v>153</v>
      </c>
      <c r="BJ6" s="133" t="s">
        <v>121</v>
      </c>
      <c r="BK6" s="11" t="s">
        <v>154</v>
      </c>
      <c r="BL6" s="11" t="s">
        <v>155</v>
      </c>
      <c r="BM6" s="11" t="s">
        <v>156</v>
      </c>
      <c r="BN6" s="11" t="s">
        <v>157</v>
      </c>
      <c r="BO6" s="133" t="s">
        <v>120</v>
      </c>
      <c r="BP6" s="11" t="s">
        <v>158</v>
      </c>
      <c r="BQ6" s="11" t="s">
        <v>159</v>
      </c>
      <c r="BR6" s="133" t="s">
        <v>123</v>
      </c>
      <c r="BS6" s="11" t="s">
        <v>160</v>
      </c>
      <c r="BT6" s="11" t="s">
        <v>161</v>
      </c>
      <c r="BU6" s="11" t="s">
        <v>162</v>
      </c>
      <c r="BV6" s="162" t="s">
        <v>163</v>
      </c>
      <c r="BW6" s="11" t="s">
        <v>164</v>
      </c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4"/>
      <c r="CK6" s="57"/>
      <c r="CL6" s="57"/>
    </row>
    <row r="7" ht="54.95" customHeight="1" spans="1:90">
      <c r="A7" s="126"/>
      <c r="B7" s="142"/>
      <c r="C7" s="143"/>
      <c r="D7" s="144"/>
      <c r="E7" s="144"/>
      <c r="F7" s="14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40" t="s">
        <v>165</v>
      </c>
      <c r="V7" s="40" t="s">
        <v>166</v>
      </c>
      <c r="W7" s="40" t="s">
        <v>167</v>
      </c>
      <c r="X7" s="40" t="s">
        <v>168</v>
      </c>
      <c r="Y7" s="40" t="s">
        <v>169</v>
      </c>
      <c r="Z7" s="40" t="s">
        <v>170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33"/>
      <c r="BK7" s="11"/>
      <c r="BL7" s="11"/>
      <c r="BM7" s="11"/>
      <c r="BN7" s="11"/>
      <c r="BO7" s="133"/>
      <c r="BP7" s="11"/>
      <c r="BQ7" s="11"/>
      <c r="BR7" s="133"/>
      <c r="BS7" s="11"/>
      <c r="BT7" s="11"/>
      <c r="BU7" s="11"/>
      <c r="BV7" s="162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4"/>
      <c r="CK7" s="57"/>
      <c r="CL7" s="57"/>
    </row>
    <row r="8" ht="60" customHeight="1" spans="1:89">
      <c r="A8" s="108" t="s">
        <v>26</v>
      </c>
      <c r="B8" s="109" t="s">
        <v>26</v>
      </c>
      <c r="C8" s="109"/>
      <c r="D8" s="109"/>
      <c r="E8" s="109"/>
      <c r="F8" s="109" t="s">
        <v>26</v>
      </c>
      <c r="G8" s="12" t="s">
        <v>171</v>
      </c>
      <c r="H8" s="110" t="s">
        <v>172</v>
      </c>
      <c r="I8" s="110" t="s">
        <v>173</v>
      </c>
      <c r="J8" s="45" t="s">
        <v>174</v>
      </c>
      <c r="K8" s="109">
        <v>5</v>
      </c>
      <c r="L8" s="109">
        <v>6</v>
      </c>
      <c r="M8" s="12" t="s">
        <v>175</v>
      </c>
      <c r="N8" s="109">
        <v>8</v>
      </c>
      <c r="O8" s="109">
        <v>9</v>
      </c>
      <c r="P8" s="109">
        <v>10</v>
      </c>
      <c r="Q8" s="109">
        <v>11</v>
      </c>
      <c r="R8" s="109">
        <v>12</v>
      </c>
      <c r="S8" s="109" t="s">
        <v>176</v>
      </c>
      <c r="T8" s="109">
        <v>14</v>
      </c>
      <c r="U8" s="110" t="s">
        <v>177</v>
      </c>
      <c r="V8" s="109">
        <v>16</v>
      </c>
      <c r="W8" s="109">
        <v>17</v>
      </c>
      <c r="X8" s="109">
        <v>18</v>
      </c>
      <c r="Y8" s="109">
        <v>19</v>
      </c>
      <c r="Z8" s="109">
        <v>20</v>
      </c>
      <c r="AA8" s="110" t="s">
        <v>178</v>
      </c>
      <c r="AB8" s="109">
        <v>22</v>
      </c>
      <c r="AC8" s="109">
        <v>23</v>
      </c>
      <c r="AD8" s="109">
        <v>24</v>
      </c>
      <c r="AE8" s="109">
        <v>25</v>
      </c>
      <c r="AF8" s="109">
        <v>26</v>
      </c>
      <c r="AG8" s="110" t="s">
        <v>179</v>
      </c>
      <c r="AH8" s="109">
        <v>28</v>
      </c>
      <c r="AI8" s="109">
        <v>29</v>
      </c>
      <c r="AJ8" s="109">
        <v>30</v>
      </c>
      <c r="AK8" s="109">
        <v>31</v>
      </c>
      <c r="AL8" s="109">
        <v>32</v>
      </c>
      <c r="AM8" s="109">
        <v>33</v>
      </c>
      <c r="AN8" s="109">
        <v>34</v>
      </c>
      <c r="AO8" s="109">
        <v>35</v>
      </c>
      <c r="AP8" s="109">
        <v>36</v>
      </c>
      <c r="AQ8" s="109">
        <v>37</v>
      </c>
      <c r="AR8" s="109">
        <v>38</v>
      </c>
      <c r="AS8" s="109">
        <v>39</v>
      </c>
      <c r="AT8" s="110" t="s">
        <v>180</v>
      </c>
      <c r="AU8" s="109" t="s">
        <v>181</v>
      </c>
      <c r="AV8" s="109">
        <v>42</v>
      </c>
      <c r="AW8" s="109">
        <v>43</v>
      </c>
      <c r="AX8" s="109" t="s">
        <v>182</v>
      </c>
      <c r="AY8" s="109">
        <v>45</v>
      </c>
      <c r="AZ8" s="109">
        <v>46</v>
      </c>
      <c r="BA8" s="109">
        <v>47</v>
      </c>
      <c r="BB8" s="109">
        <v>48</v>
      </c>
      <c r="BC8" s="109">
        <v>49</v>
      </c>
      <c r="BD8" s="109">
        <v>50</v>
      </c>
      <c r="BE8" s="109" t="s">
        <v>183</v>
      </c>
      <c r="BF8" s="12" t="s">
        <v>184</v>
      </c>
      <c r="BG8" s="109">
        <v>53</v>
      </c>
      <c r="BH8" s="109">
        <v>54</v>
      </c>
      <c r="BI8" s="109">
        <v>55</v>
      </c>
      <c r="BJ8" s="109">
        <v>56</v>
      </c>
      <c r="BK8" s="109">
        <v>57</v>
      </c>
      <c r="BL8" s="109">
        <v>58</v>
      </c>
      <c r="BM8" s="109">
        <v>59</v>
      </c>
      <c r="BN8" s="109">
        <v>60</v>
      </c>
      <c r="BO8" s="109">
        <v>61</v>
      </c>
      <c r="BP8" s="109">
        <v>62</v>
      </c>
      <c r="BQ8" s="109">
        <v>63</v>
      </c>
      <c r="BR8" s="109">
        <v>64</v>
      </c>
      <c r="BS8" s="109">
        <v>65</v>
      </c>
      <c r="BT8" s="109">
        <v>66</v>
      </c>
      <c r="BU8" s="109">
        <v>67</v>
      </c>
      <c r="BV8" s="109">
        <v>68</v>
      </c>
      <c r="BW8" s="109">
        <v>69</v>
      </c>
      <c r="BX8" s="110" t="s">
        <v>185</v>
      </c>
      <c r="BY8" s="109">
        <v>71</v>
      </c>
      <c r="BZ8" s="109">
        <v>72</v>
      </c>
      <c r="CA8" s="109">
        <v>73</v>
      </c>
      <c r="CB8" s="109">
        <v>74</v>
      </c>
      <c r="CC8" s="110" t="s">
        <v>186</v>
      </c>
      <c r="CD8" s="109">
        <v>76</v>
      </c>
      <c r="CE8" s="109">
        <v>77</v>
      </c>
      <c r="CF8" s="109">
        <v>78</v>
      </c>
      <c r="CG8" s="109">
        <v>79</v>
      </c>
      <c r="CH8" s="109">
        <v>80</v>
      </c>
      <c r="CI8" s="109">
        <v>81</v>
      </c>
      <c r="CJ8" s="118">
        <v>82</v>
      </c>
      <c r="CK8" s="166"/>
    </row>
    <row r="9" ht="21" customHeight="1" spans="1:89">
      <c r="A9" s="145"/>
      <c r="B9" s="146" t="s">
        <v>9</v>
      </c>
      <c r="C9" s="146"/>
      <c r="D9" s="147">
        <f>SUM(D10:D16)</f>
        <v>2833.78</v>
      </c>
      <c r="E9" s="147">
        <f>SUM(E10:E16)</f>
        <v>38572.69</v>
      </c>
      <c r="F9" s="147" t="e">
        <f>SUM(F10:F16)</f>
        <v>#REF!</v>
      </c>
      <c r="G9" s="147">
        <f>SUM(G10:G16)</f>
        <v>41406.47</v>
      </c>
      <c r="H9" s="148">
        <f t="shared" ref="H9:AL9" si="0">SUM(H10:H16)</f>
        <v>2612.18</v>
      </c>
      <c r="I9" s="152">
        <f t="shared" si="0"/>
        <v>2361.04</v>
      </c>
      <c r="J9" s="153">
        <f t="shared" si="0"/>
        <v>620.14</v>
      </c>
      <c r="K9" s="147">
        <f t="shared" si="0"/>
        <v>363.52</v>
      </c>
      <c r="L9" s="147">
        <f t="shared" si="0"/>
        <v>256.62</v>
      </c>
      <c r="M9" s="153">
        <f t="shared" si="0"/>
        <v>185.3</v>
      </c>
      <c r="N9" s="147">
        <f t="shared" si="0"/>
        <v>170.21</v>
      </c>
      <c r="O9" s="147">
        <f t="shared" si="0"/>
        <v>0.69</v>
      </c>
      <c r="P9" s="147">
        <f t="shared" si="0"/>
        <v>13.32</v>
      </c>
      <c r="Q9" s="147">
        <f t="shared" si="0"/>
        <v>1.08</v>
      </c>
      <c r="R9" s="155">
        <f t="shared" si="0"/>
        <v>139.12</v>
      </c>
      <c r="S9" s="155">
        <f t="shared" si="0"/>
        <v>605.37</v>
      </c>
      <c r="T9" s="147">
        <f t="shared" si="0"/>
        <v>30.3</v>
      </c>
      <c r="U9" s="156">
        <f t="shared" si="0"/>
        <v>575.07</v>
      </c>
      <c r="V9" s="147">
        <f t="shared" si="0"/>
        <v>140.51</v>
      </c>
      <c r="W9" s="147">
        <f t="shared" si="0"/>
        <v>108.54</v>
      </c>
      <c r="X9" s="147">
        <f t="shared" si="0"/>
        <v>118.85</v>
      </c>
      <c r="Y9" s="147">
        <f t="shared" si="0"/>
        <v>98</v>
      </c>
      <c r="Z9" s="147">
        <f t="shared" si="0"/>
        <v>109.17</v>
      </c>
      <c r="AA9" s="155">
        <f t="shared" si="0"/>
        <v>381.66</v>
      </c>
      <c r="AB9" s="147">
        <f t="shared" si="0"/>
        <v>227.64</v>
      </c>
      <c r="AC9" s="147">
        <f t="shared" si="0"/>
        <v>27.18</v>
      </c>
      <c r="AD9" s="147">
        <f t="shared" si="0"/>
        <v>51.52</v>
      </c>
      <c r="AE9" s="147">
        <f t="shared" si="0"/>
        <v>72.77</v>
      </c>
      <c r="AF9" s="147">
        <f t="shared" si="0"/>
        <v>2.55</v>
      </c>
      <c r="AG9" s="155">
        <f t="shared" si="0"/>
        <v>65.39</v>
      </c>
      <c r="AH9" s="147">
        <f t="shared" si="0"/>
        <v>21.26</v>
      </c>
      <c r="AI9" s="147">
        <f t="shared" si="0"/>
        <v>21.49</v>
      </c>
      <c r="AJ9" s="147">
        <f t="shared" si="0"/>
        <v>12.22</v>
      </c>
      <c r="AK9" s="147">
        <f t="shared" si="0"/>
        <v>10.42</v>
      </c>
      <c r="AL9" s="155">
        <f t="shared" si="0"/>
        <v>0.87</v>
      </c>
      <c r="AM9" s="155">
        <f t="shared" ref="AM9:BR9" si="1">SUM(AM10:AM16)</f>
        <v>34.86</v>
      </c>
      <c r="AN9" s="155">
        <f t="shared" si="1"/>
        <v>233</v>
      </c>
      <c r="AO9" s="155">
        <f t="shared" si="1"/>
        <v>36.87</v>
      </c>
      <c r="AP9" s="155">
        <f t="shared" si="1"/>
        <v>25.62</v>
      </c>
      <c r="AQ9" s="155">
        <f t="shared" si="1"/>
        <v>19.48</v>
      </c>
      <c r="AR9" s="155">
        <f t="shared" si="1"/>
        <v>5.89</v>
      </c>
      <c r="AS9" s="155">
        <f t="shared" si="1"/>
        <v>7.47</v>
      </c>
      <c r="AT9" s="152">
        <f t="shared" si="1"/>
        <v>14.87</v>
      </c>
      <c r="AU9" s="155">
        <f t="shared" si="1"/>
        <v>10.16</v>
      </c>
      <c r="AV9" s="147">
        <f t="shared" si="1"/>
        <v>10.16</v>
      </c>
      <c r="AW9" s="147">
        <f t="shared" si="1"/>
        <v>0</v>
      </c>
      <c r="AX9" s="155">
        <f t="shared" si="1"/>
        <v>0.4</v>
      </c>
      <c r="AY9" s="147">
        <f t="shared" si="1"/>
        <v>0.4</v>
      </c>
      <c r="AZ9" s="147">
        <f t="shared" si="1"/>
        <v>0</v>
      </c>
      <c r="BA9" s="155">
        <f t="shared" si="1"/>
        <v>0</v>
      </c>
      <c r="BB9" s="155">
        <f t="shared" si="1"/>
        <v>0</v>
      </c>
      <c r="BC9" s="155">
        <f t="shared" si="1"/>
        <v>2.81</v>
      </c>
      <c r="BD9" s="155">
        <f t="shared" si="1"/>
        <v>1.5</v>
      </c>
      <c r="BE9" s="152">
        <f t="shared" si="1"/>
        <v>236.27</v>
      </c>
      <c r="BF9" s="155">
        <f t="shared" si="1"/>
        <v>236.27</v>
      </c>
      <c r="BG9" s="147">
        <f t="shared" si="1"/>
        <v>20.88</v>
      </c>
      <c r="BH9" s="147">
        <f t="shared" si="1"/>
        <v>12.45</v>
      </c>
      <c r="BI9" s="147">
        <f t="shared" si="1"/>
        <v>7.78</v>
      </c>
      <c r="BJ9" s="158">
        <f t="shared" si="1"/>
        <v>5.25</v>
      </c>
      <c r="BK9" s="147">
        <f t="shared" si="1"/>
        <v>16.61</v>
      </c>
      <c r="BL9" s="147">
        <f t="shared" si="1"/>
        <v>7.08</v>
      </c>
      <c r="BM9" s="147">
        <f t="shared" si="1"/>
        <v>3.92</v>
      </c>
      <c r="BN9" s="147">
        <f t="shared" si="1"/>
        <v>2.92</v>
      </c>
      <c r="BO9" s="158">
        <f t="shared" si="1"/>
        <v>1.92</v>
      </c>
      <c r="BP9" s="147">
        <f t="shared" si="1"/>
        <v>21.91</v>
      </c>
      <c r="BQ9" s="147">
        <f t="shared" si="1"/>
        <v>27.4</v>
      </c>
      <c r="BR9" s="158">
        <f t="shared" si="1"/>
        <v>0</v>
      </c>
      <c r="BS9" s="147">
        <f t="shared" ref="BS9:CJ9" si="2">SUM(BS10:BS16)</f>
        <v>22.82</v>
      </c>
      <c r="BT9" s="147">
        <f t="shared" si="2"/>
        <v>8.95</v>
      </c>
      <c r="BU9" s="147">
        <f t="shared" si="2"/>
        <v>17.15</v>
      </c>
      <c r="BV9" s="147">
        <f t="shared" si="2"/>
        <v>37.92</v>
      </c>
      <c r="BW9" s="147">
        <f t="shared" si="2"/>
        <v>21.31</v>
      </c>
      <c r="BX9" s="148">
        <f t="shared" si="2"/>
        <v>38794.29</v>
      </c>
      <c r="BY9" s="147">
        <f t="shared" si="2"/>
        <v>1000</v>
      </c>
      <c r="BZ9" s="147">
        <f t="shared" si="2"/>
        <v>37366.18</v>
      </c>
      <c r="CA9" s="147">
        <f t="shared" si="2"/>
        <v>0</v>
      </c>
      <c r="CB9" s="147">
        <f t="shared" si="2"/>
        <v>374.92</v>
      </c>
      <c r="CC9" s="155">
        <f t="shared" si="2"/>
        <v>53.19</v>
      </c>
      <c r="CD9" s="147">
        <f t="shared" si="2"/>
        <v>23.07</v>
      </c>
      <c r="CE9" s="147">
        <f t="shared" si="2"/>
        <v>30.12</v>
      </c>
      <c r="CF9" s="147">
        <f t="shared" si="2"/>
        <v>0</v>
      </c>
      <c r="CG9" s="147">
        <f t="shared" si="2"/>
        <v>0</v>
      </c>
      <c r="CH9" s="148">
        <f t="shared" si="2"/>
        <v>0</v>
      </c>
      <c r="CI9" s="148">
        <f t="shared" si="2"/>
        <v>0</v>
      </c>
      <c r="CJ9" s="164">
        <f t="shared" si="2"/>
        <v>0</v>
      </c>
      <c r="CK9" s="166"/>
    </row>
    <row r="10" ht="21" hidden="1" customHeight="1" spans="1:90">
      <c r="A10" s="27">
        <v>58</v>
      </c>
      <c r="B10" s="44" t="s">
        <v>187</v>
      </c>
      <c r="C10" s="45" t="s">
        <v>28</v>
      </c>
      <c r="D10" s="149">
        <f t="shared" ref="D10:D16" si="3">G10-E10</f>
        <v>-371.78</v>
      </c>
      <c r="E10" s="149">
        <f>703+1059.54</f>
        <v>1762.54</v>
      </c>
      <c r="F10" s="47" t="e">
        <f>'03收入总表'!#REF!-G10</f>
        <v>#REF!</v>
      </c>
      <c r="G10" s="150">
        <f t="shared" ref="G10:G16" si="4">H10+BX10+CH10+CI10+CJ10</f>
        <v>1390.76</v>
      </c>
      <c r="H10" s="151">
        <f t="shared" ref="H10:H16" si="5">I10+AT10+BE10</f>
        <v>773.09</v>
      </c>
      <c r="I10" s="154">
        <f t="shared" ref="I10:I16" si="6">SUM(J10,M10,R10,S10,AA10,AG10,AL10,AM10,AN10,AO10,AP10,AQ10,AR10,AS10)</f>
        <v>687.34</v>
      </c>
      <c r="J10" s="153">
        <f t="shared" ref="J10:J16" si="7">SUM(K10:L10)</f>
        <v>171.44</v>
      </c>
      <c r="K10" s="47">
        <v>148.28</v>
      </c>
      <c r="L10" s="47">
        <v>23.16</v>
      </c>
      <c r="M10" s="153">
        <f t="shared" ref="M10:M16" si="8">SUM(N10:Q10)</f>
        <v>64.35</v>
      </c>
      <c r="N10" s="47">
        <v>64.19</v>
      </c>
      <c r="O10" s="47">
        <v>0.16</v>
      </c>
      <c r="P10" s="47">
        <v>0</v>
      </c>
      <c r="Q10" s="47">
        <v>0</v>
      </c>
      <c r="R10" s="153">
        <v>14.12</v>
      </c>
      <c r="S10" s="153">
        <f t="shared" ref="S10:S16" si="9">SUM(T10:U10)</f>
        <v>212.36</v>
      </c>
      <c r="T10" s="47">
        <v>12.36</v>
      </c>
      <c r="U10" s="157">
        <f t="shared" ref="U10:U16" si="10">SUM(V10:Z10)</f>
        <v>200</v>
      </c>
      <c r="V10" s="47">
        <v>40</v>
      </c>
      <c r="W10" s="47">
        <v>45</v>
      </c>
      <c r="X10" s="47">
        <v>45</v>
      </c>
      <c r="Y10" s="47">
        <v>25</v>
      </c>
      <c r="Z10" s="47">
        <v>45</v>
      </c>
      <c r="AA10" s="153">
        <f t="shared" ref="AA10:AA16" si="11">SUM(AB10:AF10)</f>
        <v>104.44</v>
      </c>
      <c r="AB10" s="47">
        <v>61.8</v>
      </c>
      <c r="AC10" s="47">
        <v>0</v>
      </c>
      <c r="AD10" s="47">
        <v>21.32</v>
      </c>
      <c r="AE10" s="47">
        <v>21.32</v>
      </c>
      <c r="AF10" s="47">
        <v>0</v>
      </c>
      <c r="AG10" s="153">
        <f t="shared" ref="AG10:AG16" si="12">SUM(AH10:AK10)</f>
        <v>18.34</v>
      </c>
      <c r="AH10" s="47">
        <v>8.02</v>
      </c>
      <c r="AI10" s="47">
        <v>7.63</v>
      </c>
      <c r="AJ10" s="47">
        <v>1.49</v>
      </c>
      <c r="AK10" s="47">
        <v>1.2</v>
      </c>
      <c r="AL10" s="153">
        <v>0.15</v>
      </c>
      <c r="AM10" s="153">
        <v>13.44</v>
      </c>
      <c r="AN10" s="153">
        <v>80.7</v>
      </c>
      <c r="AO10" s="153">
        <v>0</v>
      </c>
      <c r="AP10" s="153">
        <v>8</v>
      </c>
      <c r="AQ10" s="153">
        <v>0</v>
      </c>
      <c r="AR10" s="153">
        <v>0</v>
      </c>
      <c r="AS10" s="153">
        <v>0</v>
      </c>
      <c r="AT10" s="154">
        <f t="shared" ref="AT10:AT16" si="13">AU10+AX10+BA10+BB10+BC10+BD10</f>
        <v>2.81</v>
      </c>
      <c r="AU10" s="153">
        <f t="shared" ref="AU10:AU16" si="14">SUM(AV10:AW10)</f>
        <v>0</v>
      </c>
      <c r="AV10" s="47">
        <v>0</v>
      </c>
      <c r="AW10" s="47">
        <v>0</v>
      </c>
      <c r="AX10" s="153">
        <f t="shared" ref="AX10:AX16" si="15">SUM(AY10:AZ10)</f>
        <v>0</v>
      </c>
      <c r="AY10" s="47">
        <v>0</v>
      </c>
      <c r="AZ10" s="47">
        <v>0</v>
      </c>
      <c r="BA10" s="153">
        <v>0</v>
      </c>
      <c r="BB10" s="153">
        <v>0</v>
      </c>
      <c r="BC10" s="153">
        <v>2.81</v>
      </c>
      <c r="BD10" s="153">
        <v>0</v>
      </c>
      <c r="BE10" s="154">
        <f t="shared" ref="BE10:BE16" si="16">SUM(BF10)</f>
        <v>82.94</v>
      </c>
      <c r="BF10" s="153">
        <f t="shared" ref="BF10:BF16" si="17">SUM(BG10:BW10)</f>
        <v>82.94</v>
      </c>
      <c r="BG10" s="47">
        <v>5</v>
      </c>
      <c r="BH10" s="47">
        <v>5</v>
      </c>
      <c r="BI10" s="47">
        <v>2</v>
      </c>
      <c r="BJ10" s="159">
        <v>1.75</v>
      </c>
      <c r="BK10" s="47">
        <v>1</v>
      </c>
      <c r="BL10" s="47">
        <v>1</v>
      </c>
      <c r="BM10" s="47">
        <v>1</v>
      </c>
      <c r="BN10" s="47">
        <v>1</v>
      </c>
      <c r="BO10" s="159">
        <v>0.48</v>
      </c>
      <c r="BP10" s="47">
        <v>5.95</v>
      </c>
      <c r="BQ10" s="47">
        <v>7.44</v>
      </c>
      <c r="BR10" s="159">
        <v>0</v>
      </c>
      <c r="BS10" s="47">
        <v>8.83</v>
      </c>
      <c r="BT10" s="47">
        <v>6.12</v>
      </c>
      <c r="BU10" s="47">
        <v>1.85</v>
      </c>
      <c r="BV10" s="163">
        <v>26.52</v>
      </c>
      <c r="BW10" s="47">
        <v>8</v>
      </c>
      <c r="BX10" s="148">
        <f t="shared" ref="BX10:BX16" si="18">SUM(BY10:CC10)</f>
        <v>617.67</v>
      </c>
      <c r="BY10" s="47">
        <f>SUM('06项目支出明细表'!F8)</f>
        <v>0</v>
      </c>
      <c r="BZ10" s="47">
        <f>SUM('06项目支出明细表'!G8)</f>
        <v>610</v>
      </c>
      <c r="CA10" s="47">
        <f>SUM('06项目支出明细表'!H8)</f>
        <v>0</v>
      </c>
      <c r="CB10" s="47">
        <f>SUM('06项目支出明细表'!I8)</f>
        <v>0</v>
      </c>
      <c r="CC10" s="153">
        <f>SUM('06项目支出明细表'!J8)</f>
        <v>7.67</v>
      </c>
      <c r="CD10" s="47">
        <v>4.6</v>
      </c>
      <c r="CE10" s="47">
        <v>3.07</v>
      </c>
      <c r="CF10" s="47">
        <v>0</v>
      </c>
      <c r="CG10" s="47">
        <v>0</v>
      </c>
      <c r="CH10" s="151">
        <v>0</v>
      </c>
      <c r="CI10" s="151">
        <v>0</v>
      </c>
      <c r="CJ10" s="165">
        <v>0</v>
      </c>
      <c r="CK10" s="166">
        <f t="shared" ref="CK10:CK16" si="19">SUM(CD10:CG10)</f>
        <v>7.67</v>
      </c>
      <c r="CL10" s="137">
        <f>'07 2019年三公经费表'!W8</f>
        <v>0</v>
      </c>
    </row>
    <row r="11" ht="21" hidden="1" customHeight="1" spans="1:90">
      <c r="A11" s="27">
        <v>59</v>
      </c>
      <c r="B11" s="44" t="s">
        <v>61</v>
      </c>
      <c r="C11" s="45" t="s">
        <v>28</v>
      </c>
      <c r="D11" s="149">
        <f t="shared" si="3"/>
        <v>223.41</v>
      </c>
      <c r="E11" s="149">
        <v>549.13</v>
      </c>
      <c r="F11" s="47" t="e">
        <f>'03收入总表'!#REF!-G11</f>
        <v>#REF!</v>
      </c>
      <c r="G11" s="150">
        <f t="shared" si="4"/>
        <v>772.54</v>
      </c>
      <c r="H11" s="151">
        <f t="shared" si="5"/>
        <v>222.08</v>
      </c>
      <c r="I11" s="154">
        <f t="shared" si="6"/>
        <v>201.06</v>
      </c>
      <c r="J11" s="153">
        <f t="shared" si="7"/>
        <v>54.48</v>
      </c>
      <c r="K11" s="47">
        <v>52.01</v>
      </c>
      <c r="L11" s="47">
        <v>2.47</v>
      </c>
      <c r="M11" s="153">
        <f t="shared" si="8"/>
        <v>24.7</v>
      </c>
      <c r="N11" s="47">
        <v>24.7</v>
      </c>
      <c r="O11" s="47">
        <v>0</v>
      </c>
      <c r="P11" s="47">
        <v>0</v>
      </c>
      <c r="Q11" s="47">
        <v>0</v>
      </c>
      <c r="R11" s="153">
        <v>2.04</v>
      </c>
      <c r="S11" s="153">
        <f t="shared" si="9"/>
        <v>50.33</v>
      </c>
      <c r="T11" s="47">
        <v>4.33</v>
      </c>
      <c r="U11" s="157">
        <f t="shared" si="10"/>
        <v>46</v>
      </c>
      <c r="V11" s="47">
        <v>14</v>
      </c>
      <c r="W11" s="47">
        <v>8</v>
      </c>
      <c r="X11" s="47">
        <v>8</v>
      </c>
      <c r="Y11" s="47">
        <v>8</v>
      </c>
      <c r="Z11" s="47">
        <v>8</v>
      </c>
      <c r="AA11" s="153">
        <f t="shared" si="11"/>
        <v>39.4</v>
      </c>
      <c r="AB11" s="47">
        <v>18.72</v>
      </c>
      <c r="AC11" s="47">
        <v>7.49</v>
      </c>
      <c r="AD11" s="47">
        <v>5.7</v>
      </c>
      <c r="AE11" s="47">
        <v>7.49</v>
      </c>
      <c r="AF11" s="47">
        <v>0</v>
      </c>
      <c r="AG11" s="153">
        <f t="shared" si="12"/>
        <v>6.85</v>
      </c>
      <c r="AH11" s="47">
        <v>3.11</v>
      </c>
      <c r="AI11" s="47">
        <v>3.3</v>
      </c>
      <c r="AJ11" s="47">
        <v>0.24</v>
      </c>
      <c r="AK11" s="47">
        <v>0.2</v>
      </c>
      <c r="AL11" s="153">
        <v>0</v>
      </c>
      <c r="AM11" s="153">
        <v>0</v>
      </c>
      <c r="AN11" s="153">
        <v>21.43</v>
      </c>
      <c r="AO11" s="153">
        <v>0</v>
      </c>
      <c r="AP11" s="153">
        <v>1.71</v>
      </c>
      <c r="AQ11" s="153">
        <v>0</v>
      </c>
      <c r="AR11" s="153">
        <v>0</v>
      </c>
      <c r="AS11" s="153">
        <v>0.12</v>
      </c>
      <c r="AT11" s="154">
        <f t="shared" si="13"/>
        <v>0</v>
      </c>
      <c r="AU11" s="153">
        <f t="shared" si="14"/>
        <v>0</v>
      </c>
      <c r="AV11" s="47">
        <v>0</v>
      </c>
      <c r="AW11" s="47">
        <v>0</v>
      </c>
      <c r="AX11" s="153">
        <f t="shared" si="15"/>
        <v>0</v>
      </c>
      <c r="AY11" s="47">
        <v>0</v>
      </c>
      <c r="AZ11" s="47">
        <v>0</v>
      </c>
      <c r="BA11" s="153">
        <v>0</v>
      </c>
      <c r="BB11" s="153">
        <v>0</v>
      </c>
      <c r="BC11" s="153">
        <v>0</v>
      </c>
      <c r="BD11" s="153">
        <v>0</v>
      </c>
      <c r="BE11" s="154">
        <f t="shared" si="16"/>
        <v>21.02</v>
      </c>
      <c r="BF11" s="153">
        <f t="shared" si="17"/>
        <v>21.02</v>
      </c>
      <c r="BG11" s="47">
        <v>5.66</v>
      </c>
      <c r="BH11" s="47">
        <v>0</v>
      </c>
      <c r="BI11" s="47">
        <v>0</v>
      </c>
      <c r="BJ11" s="159">
        <v>0</v>
      </c>
      <c r="BK11" s="47">
        <v>0.3</v>
      </c>
      <c r="BL11" s="47">
        <v>0</v>
      </c>
      <c r="BM11" s="47">
        <v>0</v>
      </c>
      <c r="BN11" s="47">
        <v>0</v>
      </c>
      <c r="BO11" s="159">
        <v>0.17</v>
      </c>
      <c r="BP11" s="47">
        <v>1.94</v>
      </c>
      <c r="BQ11" s="47">
        <v>2.43</v>
      </c>
      <c r="BR11" s="159">
        <v>0</v>
      </c>
      <c r="BS11" s="47">
        <v>3.43</v>
      </c>
      <c r="BT11" s="47">
        <v>0.91</v>
      </c>
      <c r="BU11" s="47">
        <v>0.26</v>
      </c>
      <c r="BV11" s="163">
        <v>3.48</v>
      </c>
      <c r="BW11" s="47">
        <v>2.44</v>
      </c>
      <c r="BX11" s="148">
        <f t="shared" si="18"/>
        <v>550.46</v>
      </c>
      <c r="BY11" s="47">
        <f>SUM('06项目支出明细表'!F40)</f>
        <v>0</v>
      </c>
      <c r="BZ11" s="47">
        <f>SUM('06项目支出明细表'!G40)</f>
        <v>510.09</v>
      </c>
      <c r="CA11" s="47">
        <f>SUM('06项目支出明细表'!H40)</f>
        <v>0</v>
      </c>
      <c r="CB11" s="47">
        <f>SUM('06项目支出明细表'!I40)</f>
        <v>38</v>
      </c>
      <c r="CC11" s="153">
        <f>SUM('06项目支出明细表'!J40)</f>
        <v>2.37</v>
      </c>
      <c r="CD11" s="47">
        <v>0.62</v>
      </c>
      <c r="CE11" s="47">
        <v>1.75</v>
      </c>
      <c r="CF11" s="47">
        <v>0</v>
      </c>
      <c r="CG11" s="47">
        <v>0</v>
      </c>
      <c r="CH11" s="151">
        <v>0</v>
      </c>
      <c r="CI11" s="151">
        <v>0</v>
      </c>
      <c r="CJ11" s="165">
        <v>0</v>
      </c>
      <c r="CK11" s="166">
        <f t="shared" si="19"/>
        <v>2.37</v>
      </c>
      <c r="CL11" s="137">
        <f>'07 2019年三公经费表'!W9</f>
        <v>0</v>
      </c>
    </row>
    <row r="12" ht="21" hidden="1" customHeight="1" spans="1:90">
      <c r="A12" s="27">
        <v>60</v>
      </c>
      <c r="B12" s="44" t="s">
        <v>62</v>
      </c>
      <c r="C12" s="45" t="s">
        <v>28</v>
      </c>
      <c r="D12" s="149">
        <f t="shared" si="3"/>
        <v>117.66</v>
      </c>
      <c r="E12" s="149">
        <v>226.54</v>
      </c>
      <c r="F12" s="47" t="e">
        <f>'03收入总表'!#REF!-G12</f>
        <v>#REF!</v>
      </c>
      <c r="G12" s="150">
        <f t="shared" si="4"/>
        <v>344.2</v>
      </c>
      <c r="H12" s="151">
        <f t="shared" si="5"/>
        <v>193.01</v>
      </c>
      <c r="I12" s="154">
        <f t="shared" si="6"/>
        <v>177.52</v>
      </c>
      <c r="J12" s="153">
        <f t="shared" si="7"/>
        <v>41.33</v>
      </c>
      <c r="K12" s="47">
        <v>19.52</v>
      </c>
      <c r="L12" s="47">
        <v>21.81</v>
      </c>
      <c r="M12" s="153">
        <f t="shared" si="8"/>
        <v>10.2</v>
      </c>
      <c r="N12" s="47">
        <v>10.2</v>
      </c>
      <c r="O12" s="47">
        <v>0</v>
      </c>
      <c r="P12" s="47">
        <v>0</v>
      </c>
      <c r="Q12" s="47">
        <v>0</v>
      </c>
      <c r="R12" s="153">
        <v>13.16</v>
      </c>
      <c r="S12" s="153">
        <f t="shared" si="9"/>
        <v>58.63</v>
      </c>
      <c r="T12" s="47">
        <v>1.63</v>
      </c>
      <c r="U12" s="157">
        <f t="shared" si="10"/>
        <v>57</v>
      </c>
      <c r="V12" s="47">
        <v>12</v>
      </c>
      <c r="W12" s="47">
        <v>9</v>
      </c>
      <c r="X12" s="47">
        <v>18</v>
      </c>
      <c r="Y12" s="47">
        <v>9</v>
      </c>
      <c r="Z12" s="47">
        <v>9</v>
      </c>
      <c r="AA12" s="153">
        <f t="shared" si="11"/>
        <v>28.34</v>
      </c>
      <c r="AB12" s="47">
        <v>15.38</v>
      </c>
      <c r="AC12" s="47">
        <v>6.38</v>
      </c>
      <c r="AD12" s="47">
        <v>0</v>
      </c>
      <c r="AE12" s="47">
        <v>6.15</v>
      </c>
      <c r="AF12" s="47">
        <v>0.43</v>
      </c>
      <c r="AG12" s="153">
        <f t="shared" si="12"/>
        <v>5.11</v>
      </c>
      <c r="AH12" s="47">
        <v>1.2</v>
      </c>
      <c r="AI12" s="47">
        <v>1.12</v>
      </c>
      <c r="AJ12" s="47">
        <v>1.44</v>
      </c>
      <c r="AK12" s="47">
        <v>1.35</v>
      </c>
      <c r="AL12" s="153">
        <v>0.07</v>
      </c>
      <c r="AM12" s="153">
        <v>4.03</v>
      </c>
      <c r="AN12" s="153">
        <v>11.35</v>
      </c>
      <c r="AO12" s="153">
        <v>3.92</v>
      </c>
      <c r="AP12" s="153">
        <v>1.38</v>
      </c>
      <c r="AQ12" s="153">
        <v>0</v>
      </c>
      <c r="AR12" s="153">
        <v>0</v>
      </c>
      <c r="AS12" s="153">
        <v>0</v>
      </c>
      <c r="AT12" s="154">
        <f t="shared" si="13"/>
        <v>1.9</v>
      </c>
      <c r="AU12" s="153">
        <f t="shared" si="14"/>
        <v>0</v>
      </c>
      <c r="AV12" s="47">
        <v>0</v>
      </c>
      <c r="AW12" s="47">
        <v>0</v>
      </c>
      <c r="AX12" s="153">
        <f t="shared" si="15"/>
        <v>0.4</v>
      </c>
      <c r="AY12" s="47">
        <v>0.4</v>
      </c>
      <c r="AZ12" s="47">
        <v>0</v>
      </c>
      <c r="BA12" s="153">
        <v>0</v>
      </c>
      <c r="BB12" s="153">
        <v>0</v>
      </c>
      <c r="BC12" s="153">
        <v>0</v>
      </c>
      <c r="BD12" s="153">
        <v>1.5</v>
      </c>
      <c r="BE12" s="154">
        <f t="shared" si="16"/>
        <v>13.59</v>
      </c>
      <c r="BF12" s="153">
        <f t="shared" si="17"/>
        <v>13.59</v>
      </c>
      <c r="BG12" s="47">
        <v>1.2</v>
      </c>
      <c r="BH12" s="47">
        <v>1</v>
      </c>
      <c r="BI12" s="47">
        <v>1</v>
      </c>
      <c r="BJ12" s="159">
        <v>0</v>
      </c>
      <c r="BK12" s="47">
        <v>1.5</v>
      </c>
      <c r="BL12" s="47">
        <v>1.5</v>
      </c>
      <c r="BM12" s="47">
        <v>0</v>
      </c>
      <c r="BN12" s="47">
        <v>0</v>
      </c>
      <c r="BO12" s="159">
        <v>0.14</v>
      </c>
      <c r="BP12" s="47">
        <v>1.49</v>
      </c>
      <c r="BQ12" s="47">
        <v>1.86</v>
      </c>
      <c r="BR12" s="159">
        <v>0</v>
      </c>
      <c r="BS12" s="47">
        <v>1.32</v>
      </c>
      <c r="BT12" s="47">
        <v>0</v>
      </c>
      <c r="BU12" s="47">
        <v>1.58</v>
      </c>
      <c r="BV12" s="163">
        <v>0</v>
      </c>
      <c r="BW12" s="47">
        <v>1</v>
      </c>
      <c r="BX12" s="148">
        <f t="shared" si="18"/>
        <v>151.19</v>
      </c>
      <c r="BY12" s="47">
        <f>SUM('06项目支出明细表'!F68)</f>
        <v>0</v>
      </c>
      <c r="BZ12" s="47">
        <f>SUM('06项目支出明细表'!G68)</f>
        <v>98</v>
      </c>
      <c r="CA12" s="47">
        <f>SUM('06项目支出明细表'!H68)</f>
        <v>0</v>
      </c>
      <c r="CB12" s="47">
        <f>SUM('06项目支出明细表'!I68)</f>
        <v>50</v>
      </c>
      <c r="CC12" s="153">
        <f>SUM('06项目支出明细表'!J68)</f>
        <v>3.19</v>
      </c>
      <c r="CD12" s="47">
        <v>3.19</v>
      </c>
      <c r="CE12" s="47">
        <v>0</v>
      </c>
      <c r="CF12" s="47">
        <v>0</v>
      </c>
      <c r="CG12" s="47">
        <v>0</v>
      </c>
      <c r="CH12" s="151">
        <v>0</v>
      </c>
      <c r="CI12" s="151">
        <v>0</v>
      </c>
      <c r="CJ12" s="165">
        <v>0</v>
      </c>
      <c r="CK12" s="166">
        <f t="shared" si="19"/>
        <v>3.19</v>
      </c>
      <c r="CL12" s="137">
        <f>'07 2019年三公经费表'!W10</f>
        <v>0</v>
      </c>
    </row>
    <row r="13" ht="21" customHeight="1" spans="1:90">
      <c r="A13" s="27">
        <v>61</v>
      </c>
      <c r="B13" s="44" t="s">
        <v>27</v>
      </c>
      <c r="C13" s="45" t="s">
        <v>28</v>
      </c>
      <c r="D13" s="149">
        <f t="shared" si="3"/>
        <v>646.73</v>
      </c>
      <c r="E13" s="149">
        <v>668.7</v>
      </c>
      <c r="F13" s="47">
        <f>'03收入总表'!E10-G13</f>
        <v>0</v>
      </c>
      <c r="G13" s="150">
        <f t="shared" si="4"/>
        <v>1315.43</v>
      </c>
      <c r="H13" s="151">
        <f t="shared" si="5"/>
        <v>419.08</v>
      </c>
      <c r="I13" s="154">
        <f t="shared" si="6"/>
        <v>384.66</v>
      </c>
      <c r="J13" s="153">
        <f t="shared" si="7"/>
        <v>104.29</v>
      </c>
      <c r="K13" s="47">
        <v>0</v>
      </c>
      <c r="L13" s="47">
        <v>104.29</v>
      </c>
      <c r="M13" s="153">
        <f t="shared" si="8"/>
        <v>0</v>
      </c>
      <c r="N13" s="47">
        <v>0</v>
      </c>
      <c r="O13" s="47">
        <v>0</v>
      </c>
      <c r="P13" s="47">
        <v>0</v>
      </c>
      <c r="Q13" s="47">
        <v>0</v>
      </c>
      <c r="R13" s="153">
        <v>57.67</v>
      </c>
      <c r="S13" s="153">
        <f t="shared" si="9"/>
        <v>93</v>
      </c>
      <c r="T13" s="47">
        <v>0</v>
      </c>
      <c r="U13" s="157">
        <f t="shared" si="10"/>
        <v>93</v>
      </c>
      <c r="V13" s="47">
        <v>29</v>
      </c>
      <c r="W13" s="47">
        <v>16</v>
      </c>
      <c r="X13" s="47">
        <v>16</v>
      </c>
      <c r="Y13" s="47">
        <v>16</v>
      </c>
      <c r="Z13" s="47">
        <v>16</v>
      </c>
      <c r="AA13" s="153">
        <f t="shared" si="11"/>
        <v>61.7</v>
      </c>
      <c r="AB13" s="47">
        <v>37.2</v>
      </c>
      <c r="AC13" s="47">
        <v>0</v>
      </c>
      <c r="AD13" s="47">
        <v>24.5</v>
      </c>
      <c r="AE13" s="47">
        <v>0</v>
      </c>
      <c r="AF13" s="47">
        <v>0</v>
      </c>
      <c r="AG13" s="153">
        <f t="shared" si="12"/>
        <v>11.26</v>
      </c>
      <c r="AH13" s="47">
        <v>0</v>
      </c>
      <c r="AI13" s="47">
        <v>0</v>
      </c>
      <c r="AJ13" s="47">
        <v>6.1</v>
      </c>
      <c r="AK13" s="47">
        <v>5.16</v>
      </c>
      <c r="AL13" s="153">
        <v>0.36</v>
      </c>
      <c r="AM13" s="153">
        <v>10</v>
      </c>
      <c r="AN13" s="153">
        <v>24.8</v>
      </c>
      <c r="AO13" s="153">
        <v>0</v>
      </c>
      <c r="AP13" s="153">
        <f>3.66+4.52</f>
        <v>8.18</v>
      </c>
      <c r="AQ13" s="153">
        <v>8.4</v>
      </c>
      <c r="AR13" s="153">
        <v>0</v>
      </c>
      <c r="AS13" s="153">
        <v>5</v>
      </c>
      <c r="AT13" s="154">
        <f t="shared" si="13"/>
        <v>0</v>
      </c>
      <c r="AU13" s="153">
        <f t="shared" si="14"/>
        <v>0</v>
      </c>
      <c r="AV13" s="47">
        <v>0</v>
      </c>
      <c r="AW13" s="47">
        <v>0</v>
      </c>
      <c r="AX13" s="153">
        <f t="shared" si="15"/>
        <v>0</v>
      </c>
      <c r="AY13" s="47">
        <v>0</v>
      </c>
      <c r="AZ13" s="47">
        <v>0</v>
      </c>
      <c r="BA13" s="153">
        <v>0</v>
      </c>
      <c r="BB13" s="153">
        <v>0</v>
      </c>
      <c r="BC13" s="153">
        <v>0</v>
      </c>
      <c r="BD13" s="153">
        <v>0</v>
      </c>
      <c r="BE13" s="154">
        <f t="shared" si="16"/>
        <v>34.42</v>
      </c>
      <c r="BF13" s="153">
        <f t="shared" si="17"/>
        <v>34.42</v>
      </c>
      <c r="BG13" s="47">
        <v>1.12</v>
      </c>
      <c r="BH13" s="47">
        <v>1.4</v>
      </c>
      <c r="BI13" s="47">
        <v>1.4</v>
      </c>
      <c r="BJ13" s="159">
        <v>1.75</v>
      </c>
      <c r="BK13" s="47">
        <v>2</v>
      </c>
      <c r="BL13" s="47">
        <v>2.31</v>
      </c>
      <c r="BM13" s="47">
        <v>0.84</v>
      </c>
      <c r="BN13" s="47">
        <v>0.84</v>
      </c>
      <c r="BO13" s="159">
        <v>0.35</v>
      </c>
      <c r="BP13" s="47">
        <v>3.62</v>
      </c>
      <c r="BQ13" s="47">
        <v>4.52</v>
      </c>
      <c r="BR13" s="159">
        <v>0</v>
      </c>
      <c r="BS13" s="47">
        <v>0</v>
      </c>
      <c r="BT13" s="47">
        <v>0</v>
      </c>
      <c r="BU13" s="47">
        <v>7.39</v>
      </c>
      <c r="BV13" s="163">
        <v>0</v>
      </c>
      <c r="BW13" s="47">
        <v>6.88</v>
      </c>
      <c r="BX13" s="148">
        <f t="shared" si="18"/>
        <v>896.35</v>
      </c>
      <c r="BY13" s="47">
        <f>SUM('06项目支出明细表'!F76)</f>
        <v>500</v>
      </c>
      <c r="BZ13" s="47">
        <f>SUM('06项目支出明细表'!G76)</f>
        <v>377.3</v>
      </c>
      <c r="CA13" s="47">
        <f>SUM('06项目支出明细表'!H76)</f>
        <v>0</v>
      </c>
      <c r="CB13" s="47">
        <f>SUM('06项目支出明细表'!I76)</f>
        <v>15</v>
      </c>
      <c r="CC13" s="153">
        <f>SUM('06项目支出明细表'!J76)</f>
        <v>4.05</v>
      </c>
      <c r="CD13" s="47">
        <v>2.7</v>
      </c>
      <c r="CE13" s="47">
        <v>1.35</v>
      </c>
      <c r="CF13" s="47">
        <v>0</v>
      </c>
      <c r="CG13" s="47">
        <v>0</v>
      </c>
      <c r="CH13" s="151">
        <v>0</v>
      </c>
      <c r="CI13" s="151">
        <v>0</v>
      </c>
      <c r="CJ13" s="165">
        <v>0</v>
      </c>
      <c r="CK13" s="166">
        <f t="shared" si="19"/>
        <v>4.05</v>
      </c>
      <c r="CL13" s="137">
        <f>'07 2019年三公经费表'!W11</f>
        <v>0</v>
      </c>
    </row>
    <row r="14" ht="21" hidden="1" customHeight="1" spans="1:90">
      <c r="A14" s="27">
        <v>62</v>
      </c>
      <c r="B14" s="44" t="s">
        <v>64</v>
      </c>
      <c r="C14" s="45" t="s">
        <v>28</v>
      </c>
      <c r="D14" s="149">
        <f t="shared" si="3"/>
        <v>3375.69</v>
      </c>
      <c r="E14" s="149">
        <v>32618.8</v>
      </c>
      <c r="F14" s="47" t="e">
        <f>'03收入总表'!#REF!-G14</f>
        <v>#REF!</v>
      </c>
      <c r="G14" s="150">
        <f t="shared" si="4"/>
        <v>35994.49</v>
      </c>
      <c r="H14" s="151">
        <f t="shared" si="5"/>
        <v>684.6</v>
      </c>
      <c r="I14" s="154">
        <f t="shared" si="6"/>
        <v>627.16</v>
      </c>
      <c r="J14" s="153">
        <f t="shared" si="7"/>
        <v>155.24</v>
      </c>
      <c r="K14" s="47">
        <v>143.71</v>
      </c>
      <c r="L14" s="47">
        <v>11.53</v>
      </c>
      <c r="M14" s="153">
        <f t="shared" si="8"/>
        <v>86.05</v>
      </c>
      <c r="N14" s="47">
        <v>71.12</v>
      </c>
      <c r="O14" s="47">
        <v>0.53</v>
      </c>
      <c r="P14" s="47">
        <v>13.32</v>
      </c>
      <c r="Q14" s="47">
        <v>1.08</v>
      </c>
      <c r="R14" s="153">
        <v>6.01</v>
      </c>
      <c r="S14" s="153">
        <f t="shared" si="9"/>
        <v>155.17</v>
      </c>
      <c r="T14" s="47">
        <v>11.98</v>
      </c>
      <c r="U14" s="157">
        <f t="shared" si="10"/>
        <v>143.19</v>
      </c>
      <c r="V14" s="47">
        <v>38.31</v>
      </c>
      <c r="W14" s="47">
        <v>23.37</v>
      </c>
      <c r="X14" s="47">
        <v>24.68</v>
      </c>
      <c r="Y14" s="47">
        <v>32.83</v>
      </c>
      <c r="Z14" s="47">
        <v>24</v>
      </c>
      <c r="AA14" s="153">
        <f t="shared" si="11"/>
        <v>86.63</v>
      </c>
      <c r="AB14" s="47">
        <v>61.88</v>
      </c>
      <c r="AC14" s="47">
        <v>0</v>
      </c>
      <c r="AD14" s="47">
        <v>0</v>
      </c>
      <c r="AE14" s="47">
        <v>24.75</v>
      </c>
      <c r="AF14" s="47">
        <v>0</v>
      </c>
      <c r="AG14" s="153">
        <f t="shared" si="12"/>
        <v>19.52</v>
      </c>
      <c r="AH14" s="47">
        <v>8.93</v>
      </c>
      <c r="AI14" s="47">
        <v>9.44</v>
      </c>
      <c r="AJ14" s="47">
        <v>0.72</v>
      </c>
      <c r="AK14" s="47">
        <v>0.43</v>
      </c>
      <c r="AL14" s="153">
        <v>0.22</v>
      </c>
      <c r="AM14" s="153">
        <v>0</v>
      </c>
      <c r="AN14" s="153">
        <v>64.55</v>
      </c>
      <c r="AO14" s="153">
        <v>32.95</v>
      </c>
      <c r="AP14" s="153">
        <v>3.85</v>
      </c>
      <c r="AQ14" s="153">
        <v>11.08</v>
      </c>
      <c r="AR14" s="153">
        <v>5.89</v>
      </c>
      <c r="AS14" s="153">
        <v>0</v>
      </c>
      <c r="AT14" s="154">
        <f t="shared" si="13"/>
        <v>0</v>
      </c>
      <c r="AU14" s="153">
        <f t="shared" si="14"/>
        <v>0</v>
      </c>
      <c r="AV14" s="47">
        <v>0</v>
      </c>
      <c r="AW14" s="47">
        <v>0</v>
      </c>
      <c r="AX14" s="153">
        <f t="shared" si="15"/>
        <v>0</v>
      </c>
      <c r="AY14" s="47">
        <v>0</v>
      </c>
      <c r="AZ14" s="47">
        <v>0</v>
      </c>
      <c r="BA14" s="153">
        <v>0</v>
      </c>
      <c r="BB14" s="153">
        <v>0</v>
      </c>
      <c r="BC14" s="153">
        <v>0</v>
      </c>
      <c r="BD14" s="153">
        <v>0</v>
      </c>
      <c r="BE14" s="154">
        <f t="shared" si="16"/>
        <v>57.44</v>
      </c>
      <c r="BF14" s="153">
        <f t="shared" si="17"/>
        <v>57.44</v>
      </c>
      <c r="BG14" s="47">
        <v>5.3</v>
      </c>
      <c r="BH14" s="47">
        <v>3.65</v>
      </c>
      <c r="BI14" s="47">
        <v>1.44</v>
      </c>
      <c r="BJ14" s="159">
        <v>0</v>
      </c>
      <c r="BK14" s="47">
        <v>8</v>
      </c>
      <c r="BL14" s="47">
        <v>1.48</v>
      </c>
      <c r="BM14" s="47">
        <v>0.72</v>
      </c>
      <c r="BN14" s="47">
        <v>0.72</v>
      </c>
      <c r="BO14" s="159">
        <v>0.42</v>
      </c>
      <c r="BP14" s="47">
        <v>5.82</v>
      </c>
      <c r="BQ14" s="47">
        <v>7.27</v>
      </c>
      <c r="BR14" s="159">
        <v>0</v>
      </c>
      <c r="BS14" s="47">
        <v>9.24</v>
      </c>
      <c r="BT14" s="47">
        <v>1.92</v>
      </c>
      <c r="BU14" s="47">
        <v>0.79</v>
      </c>
      <c r="BV14" s="163">
        <v>7.92</v>
      </c>
      <c r="BW14" s="47">
        <v>2.75</v>
      </c>
      <c r="BX14" s="148">
        <f t="shared" si="18"/>
        <v>35309.89</v>
      </c>
      <c r="BY14" s="47">
        <f>SUM('06项目支出明细表'!F97)</f>
        <v>0</v>
      </c>
      <c r="BZ14" s="47">
        <f>SUM('06项目支出明细表'!G97)</f>
        <v>35248.32</v>
      </c>
      <c r="CA14" s="47">
        <f>SUM('06项目支出明细表'!H97)</f>
        <v>0</v>
      </c>
      <c r="CB14" s="47">
        <f>SUM('06项目支出明细表'!I97)</f>
        <v>45</v>
      </c>
      <c r="CC14" s="153">
        <f>SUM('06项目支出明细表'!J97)</f>
        <v>16.57</v>
      </c>
      <c r="CD14" s="47">
        <v>4.06</v>
      </c>
      <c r="CE14" s="47">
        <v>12.51</v>
      </c>
      <c r="CF14" s="47">
        <v>0</v>
      </c>
      <c r="CG14" s="47">
        <v>0</v>
      </c>
      <c r="CH14" s="151">
        <v>0</v>
      </c>
      <c r="CI14" s="151">
        <v>0</v>
      </c>
      <c r="CJ14" s="165">
        <v>0</v>
      </c>
      <c r="CK14" s="166">
        <f t="shared" si="19"/>
        <v>16.57</v>
      </c>
      <c r="CL14" s="137">
        <f>'07 2019年三公经费表'!W12</f>
        <v>0</v>
      </c>
    </row>
    <row r="15" ht="21" hidden="1" customHeight="1" spans="1:90">
      <c r="A15" s="27">
        <v>63</v>
      </c>
      <c r="B15" s="44" t="s">
        <v>65</v>
      </c>
      <c r="C15" s="45" t="s">
        <v>28</v>
      </c>
      <c r="D15" s="149">
        <f t="shared" si="3"/>
        <v>-1191.26</v>
      </c>
      <c r="E15" s="149">
        <v>2523.51</v>
      </c>
      <c r="F15" s="47" t="e">
        <f>'03收入总表'!#REF!-G15</f>
        <v>#REF!</v>
      </c>
      <c r="G15" s="150">
        <f t="shared" si="4"/>
        <v>1332.25</v>
      </c>
      <c r="H15" s="151">
        <f t="shared" si="5"/>
        <v>187.41</v>
      </c>
      <c r="I15" s="154">
        <f t="shared" si="6"/>
        <v>171.06</v>
      </c>
      <c r="J15" s="153">
        <f t="shared" si="7"/>
        <v>54.95</v>
      </c>
      <c r="K15" s="47">
        <v>0</v>
      </c>
      <c r="L15" s="47">
        <v>54.95</v>
      </c>
      <c r="M15" s="153">
        <f t="shared" si="8"/>
        <v>0</v>
      </c>
      <c r="N15" s="47">
        <v>0</v>
      </c>
      <c r="O15" s="47">
        <v>0</v>
      </c>
      <c r="P15" s="47">
        <v>0</v>
      </c>
      <c r="Q15" s="47">
        <v>0</v>
      </c>
      <c r="R15" s="153">
        <v>26.82</v>
      </c>
      <c r="S15" s="153">
        <f t="shared" si="9"/>
        <v>28.68</v>
      </c>
      <c r="T15" s="47">
        <v>0</v>
      </c>
      <c r="U15" s="157">
        <f t="shared" si="10"/>
        <v>28.68</v>
      </c>
      <c r="V15" s="47">
        <v>0</v>
      </c>
      <c r="W15" s="47">
        <v>7.17</v>
      </c>
      <c r="X15" s="47">
        <v>7.17</v>
      </c>
      <c r="Y15" s="47">
        <v>7.17</v>
      </c>
      <c r="Z15" s="47">
        <v>7.17</v>
      </c>
      <c r="AA15" s="153">
        <f t="shared" si="11"/>
        <v>36.23</v>
      </c>
      <c r="AB15" s="47">
        <v>19.74</v>
      </c>
      <c r="AC15" s="47">
        <v>7.9</v>
      </c>
      <c r="AD15" s="47">
        <v>0</v>
      </c>
      <c r="AE15" s="47">
        <v>7.9</v>
      </c>
      <c r="AF15" s="47">
        <v>0.69</v>
      </c>
      <c r="AG15" s="153">
        <f t="shared" si="12"/>
        <v>0</v>
      </c>
      <c r="AH15" s="47">
        <v>0</v>
      </c>
      <c r="AI15" s="47">
        <v>0</v>
      </c>
      <c r="AJ15" s="47">
        <v>0</v>
      </c>
      <c r="AK15" s="47">
        <v>0</v>
      </c>
      <c r="AL15" s="153">
        <v>0</v>
      </c>
      <c r="AM15" s="153">
        <v>4.03</v>
      </c>
      <c r="AN15" s="153">
        <v>18</v>
      </c>
      <c r="AO15" s="153">
        <v>0</v>
      </c>
      <c r="AP15" s="153">
        <v>0</v>
      </c>
      <c r="AQ15" s="153">
        <v>0</v>
      </c>
      <c r="AR15" s="153">
        <v>0</v>
      </c>
      <c r="AS15" s="153">
        <v>2.35</v>
      </c>
      <c r="AT15" s="154">
        <f t="shared" si="13"/>
        <v>0</v>
      </c>
      <c r="AU15" s="153">
        <f t="shared" si="14"/>
        <v>0</v>
      </c>
      <c r="AV15" s="47">
        <v>0</v>
      </c>
      <c r="AW15" s="47">
        <v>0</v>
      </c>
      <c r="AX15" s="153">
        <f t="shared" si="15"/>
        <v>0</v>
      </c>
      <c r="AY15" s="47">
        <v>0</v>
      </c>
      <c r="AZ15" s="47">
        <v>0</v>
      </c>
      <c r="BA15" s="153">
        <v>0</v>
      </c>
      <c r="BB15" s="153">
        <v>0</v>
      </c>
      <c r="BC15" s="153">
        <v>0</v>
      </c>
      <c r="BD15" s="153">
        <v>0</v>
      </c>
      <c r="BE15" s="154">
        <f t="shared" si="16"/>
        <v>16.35</v>
      </c>
      <c r="BF15" s="153">
        <f t="shared" si="17"/>
        <v>16.35</v>
      </c>
      <c r="BG15" s="47">
        <v>0.6</v>
      </c>
      <c r="BH15" s="47">
        <v>0.6</v>
      </c>
      <c r="BI15" s="47">
        <v>1.7</v>
      </c>
      <c r="BJ15" s="159">
        <v>1.75</v>
      </c>
      <c r="BK15" s="47">
        <v>3</v>
      </c>
      <c r="BL15" s="47">
        <v>0.24</v>
      </c>
      <c r="BM15" s="47">
        <v>0.36</v>
      </c>
      <c r="BN15" s="47">
        <v>0.36</v>
      </c>
      <c r="BO15" s="159">
        <v>0.25</v>
      </c>
      <c r="BP15" s="47">
        <v>1.81</v>
      </c>
      <c r="BQ15" s="47">
        <v>2.27</v>
      </c>
      <c r="BR15" s="159">
        <v>0</v>
      </c>
      <c r="BS15" s="47">
        <v>0</v>
      </c>
      <c r="BT15" s="47">
        <v>0</v>
      </c>
      <c r="BU15" s="47">
        <v>3.17</v>
      </c>
      <c r="BV15" s="163">
        <v>0</v>
      </c>
      <c r="BW15" s="47">
        <v>0.24</v>
      </c>
      <c r="BX15" s="148">
        <f t="shared" si="18"/>
        <v>1144.84</v>
      </c>
      <c r="BY15" s="47">
        <f>SUM('06项目支出明细表'!F129)</f>
        <v>500</v>
      </c>
      <c r="BZ15" s="47">
        <f>SUM('06项目支出明细表'!G129)</f>
        <v>472.79</v>
      </c>
      <c r="CA15" s="47">
        <f>SUM('06项目支出明细表'!H129)</f>
        <v>0</v>
      </c>
      <c r="CB15" s="47">
        <f>SUM('06项目支出明细表'!I129)</f>
        <v>160</v>
      </c>
      <c r="CC15" s="153">
        <f>SUM('06项目支出明细表'!J129)</f>
        <v>12.05</v>
      </c>
      <c r="CD15" s="47">
        <v>5.25</v>
      </c>
      <c r="CE15" s="47">
        <v>6.8</v>
      </c>
      <c r="CF15" s="47">
        <v>0</v>
      </c>
      <c r="CG15" s="47">
        <v>0</v>
      </c>
      <c r="CH15" s="151">
        <v>0</v>
      </c>
      <c r="CI15" s="151">
        <v>0</v>
      </c>
      <c r="CJ15" s="165">
        <v>0</v>
      </c>
      <c r="CK15" s="166">
        <f t="shared" si="19"/>
        <v>12.05</v>
      </c>
      <c r="CL15" s="137">
        <f>'07 2019年三公经费表'!W13</f>
        <v>0</v>
      </c>
    </row>
    <row r="16" ht="21" hidden="1" customHeight="1" spans="1:90">
      <c r="A16" s="27">
        <v>64</v>
      </c>
      <c r="B16" s="44" t="s">
        <v>66</v>
      </c>
      <c r="C16" s="45" t="s">
        <v>28</v>
      </c>
      <c r="D16" s="149">
        <f t="shared" si="3"/>
        <v>33.33</v>
      </c>
      <c r="E16" s="149">
        <v>223.47</v>
      </c>
      <c r="F16" s="47" t="e">
        <f>'03收入总表'!#REF!-G16</f>
        <v>#REF!</v>
      </c>
      <c r="G16" s="150">
        <f t="shared" si="4"/>
        <v>256.8</v>
      </c>
      <c r="H16" s="151">
        <f t="shared" si="5"/>
        <v>132.91</v>
      </c>
      <c r="I16" s="154">
        <f t="shared" si="6"/>
        <v>112.24</v>
      </c>
      <c r="J16" s="153">
        <f t="shared" si="7"/>
        <v>38.41</v>
      </c>
      <c r="K16" s="47">
        <v>0</v>
      </c>
      <c r="L16" s="47">
        <v>38.41</v>
      </c>
      <c r="M16" s="153">
        <f t="shared" si="8"/>
        <v>0</v>
      </c>
      <c r="N16" s="47">
        <v>0</v>
      </c>
      <c r="O16" s="47">
        <v>0</v>
      </c>
      <c r="P16" s="47">
        <v>0</v>
      </c>
      <c r="Q16" s="47">
        <v>0</v>
      </c>
      <c r="R16" s="153">
        <v>19.3</v>
      </c>
      <c r="S16" s="153">
        <f t="shared" si="9"/>
        <v>7.2</v>
      </c>
      <c r="T16" s="47">
        <v>0</v>
      </c>
      <c r="U16" s="157">
        <f t="shared" si="10"/>
        <v>7.2</v>
      </c>
      <c r="V16" s="47">
        <v>7.2</v>
      </c>
      <c r="W16" s="47">
        <v>0</v>
      </c>
      <c r="X16" s="47">
        <v>0</v>
      </c>
      <c r="Y16" s="47">
        <v>0</v>
      </c>
      <c r="Z16" s="47">
        <v>0</v>
      </c>
      <c r="AA16" s="153">
        <f t="shared" si="11"/>
        <v>24.92</v>
      </c>
      <c r="AB16" s="47">
        <v>12.92</v>
      </c>
      <c r="AC16" s="47">
        <v>5.41</v>
      </c>
      <c r="AD16" s="47">
        <v>0</v>
      </c>
      <c r="AE16" s="47">
        <v>5.16</v>
      </c>
      <c r="AF16" s="47">
        <v>1.43</v>
      </c>
      <c r="AG16" s="153">
        <f t="shared" si="12"/>
        <v>4.31</v>
      </c>
      <c r="AH16" s="47">
        <v>0</v>
      </c>
      <c r="AI16" s="47">
        <v>0</v>
      </c>
      <c r="AJ16" s="47">
        <v>2.23</v>
      </c>
      <c r="AK16" s="47">
        <v>2.08</v>
      </c>
      <c r="AL16" s="153">
        <v>0.07</v>
      </c>
      <c r="AM16" s="153">
        <v>3.36</v>
      </c>
      <c r="AN16" s="153">
        <v>12.17</v>
      </c>
      <c r="AO16" s="153">
        <v>0</v>
      </c>
      <c r="AP16" s="153">
        <v>2.5</v>
      </c>
      <c r="AQ16" s="153">
        <v>0</v>
      </c>
      <c r="AR16" s="153">
        <v>0</v>
      </c>
      <c r="AS16" s="153">
        <v>0</v>
      </c>
      <c r="AT16" s="154">
        <f t="shared" si="13"/>
        <v>10.16</v>
      </c>
      <c r="AU16" s="153">
        <f t="shared" si="14"/>
        <v>10.16</v>
      </c>
      <c r="AV16" s="47">
        <v>10.16</v>
      </c>
      <c r="AW16" s="47">
        <v>0</v>
      </c>
      <c r="AX16" s="153">
        <f t="shared" si="15"/>
        <v>0</v>
      </c>
      <c r="AY16" s="47">
        <v>0</v>
      </c>
      <c r="AZ16" s="47">
        <v>0</v>
      </c>
      <c r="BA16" s="153">
        <v>0</v>
      </c>
      <c r="BB16" s="153">
        <v>0</v>
      </c>
      <c r="BC16" s="153">
        <v>0</v>
      </c>
      <c r="BD16" s="153">
        <v>0</v>
      </c>
      <c r="BE16" s="154">
        <f t="shared" si="16"/>
        <v>10.51</v>
      </c>
      <c r="BF16" s="153">
        <f t="shared" si="17"/>
        <v>10.51</v>
      </c>
      <c r="BG16" s="47">
        <v>2</v>
      </c>
      <c r="BH16" s="47">
        <v>0.8</v>
      </c>
      <c r="BI16" s="47">
        <v>0.24</v>
      </c>
      <c r="BJ16" s="159">
        <v>0</v>
      </c>
      <c r="BK16" s="47">
        <v>0.81</v>
      </c>
      <c r="BL16" s="47">
        <v>0.55</v>
      </c>
      <c r="BM16" s="47">
        <v>1</v>
      </c>
      <c r="BN16" s="47">
        <v>0</v>
      </c>
      <c r="BO16" s="159">
        <v>0.11</v>
      </c>
      <c r="BP16" s="47">
        <v>1.28</v>
      </c>
      <c r="BQ16" s="47">
        <v>1.61</v>
      </c>
      <c r="BR16" s="159">
        <v>0</v>
      </c>
      <c r="BS16" s="47">
        <v>0</v>
      </c>
      <c r="BT16" s="47">
        <v>0</v>
      </c>
      <c r="BU16" s="47">
        <v>2.11</v>
      </c>
      <c r="BV16" s="163">
        <v>0</v>
      </c>
      <c r="BW16" s="47">
        <v>0</v>
      </c>
      <c r="BX16" s="148">
        <f t="shared" si="18"/>
        <v>123.89</v>
      </c>
      <c r="BY16" s="47">
        <f>SUM('06项目支出明细表'!F135)</f>
        <v>0</v>
      </c>
      <c r="BZ16" s="47">
        <f>SUM('06项目支出明细表'!G135)</f>
        <v>49.68</v>
      </c>
      <c r="CA16" s="47">
        <f>SUM('06项目支出明细表'!H135)</f>
        <v>0</v>
      </c>
      <c r="CB16" s="47">
        <f>SUM('06项目支出明细表'!I135)</f>
        <v>66.92</v>
      </c>
      <c r="CC16" s="153">
        <f>SUM('06项目支出明细表'!J135)</f>
        <v>7.29</v>
      </c>
      <c r="CD16" s="47">
        <v>2.65</v>
      </c>
      <c r="CE16" s="47">
        <v>4.64</v>
      </c>
      <c r="CF16" s="47">
        <v>0</v>
      </c>
      <c r="CG16" s="47">
        <v>0</v>
      </c>
      <c r="CH16" s="151">
        <v>0</v>
      </c>
      <c r="CI16" s="151">
        <v>0</v>
      </c>
      <c r="CJ16" s="165">
        <v>0</v>
      </c>
      <c r="CK16" s="166">
        <f t="shared" si="19"/>
        <v>7.29</v>
      </c>
      <c r="CL16" s="137">
        <f>'07 2019年三公经费表'!W14</f>
        <v>0</v>
      </c>
    </row>
  </sheetData>
  <autoFilter ref="A7:CU16">
    <extLst/>
  </autoFilter>
  <mergeCells count="84">
    <mergeCell ref="A3:A7"/>
    <mergeCell ref="B3:B7"/>
    <mergeCell ref="C3:C7"/>
    <mergeCell ref="D3:D7"/>
    <mergeCell ref="E3:E7"/>
    <mergeCell ref="F3:F7"/>
    <mergeCell ref="G3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6:AU7"/>
    <mergeCell ref="AV6:AV7"/>
    <mergeCell ref="AW6:AW7"/>
    <mergeCell ref="AX6:AX7"/>
    <mergeCell ref="AY6:AY7"/>
    <mergeCell ref="AZ6:AZ7"/>
    <mergeCell ref="BA5:BA7"/>
    <mergeCell ref="BB5:BB7"/>
    <mergeCell ref="BC5:BC7"/>
    <mergeCell ref="BD5:BD7"/>
    <mergeCell ref="BE5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4:BX7"/>
    <mergeCell ref="BY4:BY7"/>
    <mergeCell ref="BZ4:BZ7"/>
    <mergeCell ref="CA4:CA7"/>
    <mergeCell ref="CB4:CB7"/>
    <mergeCell ref="CC5:CC7"/>
    <mergeCell ref="CD5:CD7"/>
    <mergeCell ref="CE5:CE7"/>
    <mergeCell ref="CF5:CF7"/>
    <mergeCell ref="CG5:CG7"/>
    <mergeCell ref="CH3:CH7"/>
    <mergeCell ref="CI3:CI7"/>
    <mergeCell ref="CJ3:CJ7"/>
    <mergeCell ref="CK3:CK7"/>
    <mergeCell ref="CL3:CL7"/>
  </mergeCells>
  <conditionalFormatting sqref="D10:D16">
    <cfRule type="cellIs" dxfId="0" priority="3" operator="greaterThan">
      <formula>0</formula>
    </cfRule>
  </conditionalFormatting>
  <printOptions gridLines="1"/>
  <pageMargins left="0.75" right="0.75" top="1" bottom="1" header="0.5" footer="0.5"/>
  <pageSetup paperSize="9" scale="60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P60"/>
  <sheetViews>
    <sheetView showGridLines="0" showZeros="0" workbookViewId="0">
      <pane xSplit="7" ySplit="7" topLeftCell="BD8" activePane="bottomRight" state="frozen"/>
      <selection/>
      <selection pane="topRight"/>
      <selection pane="bottomLeft"/>
      <selection pane="bottomRight" activeCell="BK27" sqref="BK27"/>
    </sheetView>
  </sheetViews>
  <sheetFormatPr defaultColWidth="9.16666666666667" defaultRowHeight="12.75" customHeight="1"/>
  <cols>
    <col min="1" max="1" width="4.83333333333333" customWidth="1"/>
    <col min="2" max="2" width="26.5" customWidth="1"/>
    <col min="3" max="3" width="13.1666666666667" customWidth="1"/>
    <col min="4" max="4" width="10" style="33"/>
    <col min="5" max="5" width="23.6666666666667" style="119" customWidth="1"/>
    <col min="6" max="6" width="32" style="119" customWidth="1"/>
    <col min="7" max="7" width="39.6666666666667" style="119" customWidth="1"/>
    <col min="8" max="10" width="14" customWidth="1"/>
    <col min="11" max="11" width="11.3333333333333" customWidth="1"/>
    <col min="12" max="13" width="12.6666666666667" customWidth="1"/>
    <col min="14" max="16" width="11.3333333333333" customWidth="1"/>
    <col min="17" max="18" width="8.83333333333333" customWidth="1"/>
    <col min="19" max="20" width="12.6666666666667" customWidth="1"/>
    <col min="21" max="21" width="8.83333333333333" customWidth="1"/>
    <col min="22" max="22" width="12.6666666666667" customWidth="1"/>
    <col min="23" max="27" width="11.3333333333333" customWidth="1"/>
    <col min="28" max="29" width="12.6666666666667" customWidth="1"/>
    <col min="30" max="30" width="11.3333333333333" customWidth="1"/>
    <col min="31" max="31" width="8.83333333333333" customWidth="1"/>
    <col min="32" max="32" width="11.3333333333333" customWidth="1"/>
    <col min="33" max="33" width="8.83333333333333" customWidth="1"/>
    <col min="34" max="34" width="11.3333333333333" customWidth="1"/>
    <col min="35" max="36" width="8.83333333333333" customWidth="1"/>
    <col min="37" max="38" width="11.3333333333333" customWidth="1"/>
    <col min="39" max="39" width="7.66666666666667" customWidth="1"/>
    <col min="40" max="41" width="11.3333333333333" customWidth="1"/>
    <col min="42" max="42" width="7.66666666666667" customWidth="1"/>
    <col min="43" max="47" width="11.3333333333333" customWidth="1"/>
    <col min="48" max="49" width="8.83333333333333" customWidth="1"/>
    <col min="50" max="50" width="7.66666666666667" customWidth="1"/>
    <col min="51" max="52" width="8.83333333333333" customWidth="1"/>
    <col min="53" max="53" width="7.66666666666667" customWidth="1"/>
    <col min="54" max="54" width="8.83333333333333" customWidth="1"/>
    <col min="55" max="55" width="11.3333333333333" customWidth="1"/>
    <col min="56" max="56" width="8.83333333333333" customWidth="1"/>
    <col min="57" max="57" width="11.3333333333333" customWidth="1"/>
    <col min="58" max="59" width="12.6666666666667" customWidth="1"/>
    <col min="60" max="61" width="11.3333333333333" customWidth="1"/>
    <col min="62" max="63" width="8.83333333333333" customWidth="1"/>
    <col min="64" max="65" width="11.3333333333333" customWidth="1"/>
    <col min="66" max="68" width="8.83333333333333" customWidth="1"/>
    <col min="69" max="70" width="11.3333333333333" customWidth="1"/>
    <col min="71" max="71" width="6.5" customWidth="1"/>
    <col min="72" max="73" width="8.83333333333333" customWidth="1"/>
    <col min="74" max="76" width="11.3333333333333" customWidth="1"/>
    <col min="77" max="77" width="14" customWidth="1"/>
    <col min="78" max="78" width="11.3333333333333" customWidth="1"/>
    <col min="79" max="80" width="12.6666666666667" customWidth="1"/>
    <col min="81" max="83" width="11.3333333333333" customWidth="1"/>
    <col min="84" max="86" width="8.83333333333333" customWidth="1"/>
    <col min="87" max="87" width="12.6666666666667" customWidth="1"/>
    <col min="88" max="88" width="8.83333333333333" customWidth="1"/>
    <col min="89" max="89" width="7.66666666666667" customWidth="1"/>
    <col min="90" max="198" width="9.16666666666667" customWidth="1"/>
  </cols>
  <sheetData>
    <row r="1" customHeight="1" spans="1:89">
      <c r="A1" s="11" t="s">
        <v>2</v>
      </c>
      <c r="B1" s="11" t="s">
        <v>3</v>
      </c>
      <c r="C1" s="12" t="s">
        <v>4</v>
      </c>
      <c r="D1" s="11" t="s">
        <v>188</v>
      </c>
      <c r="E1" s="56" t="s">
        <v>189</v>
      </c>
      <c r="F1" s="120"/>
      <c r="G1" s="121"/>
      <c r="H1" s="107" t="s">
        <v>190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13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15"/>
    </row>
    <row r="2" customHeight="1" spans="1:89">
      <c r="A2" s="11"/>
      <c r="B2" s="11"/>
      <c r="C2" s="12"/>
      <c r="D2" s="11"/>
      <c r="E2" s="58"/>
      <c r="F2" s="122"/>
      <c r="G2" s="123"/>
      <c r="H2" s="124" t="s">
        <v>83</v>
      </c>
      <c r="I2" s="107" t="s">
        <v>50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13"/>
      <c r="BY2" s="107" t="s">
        <v>84</v>
      </c>
      <c r="BZ2" s="107"/>
      <c r="CA2" s="107"/>
      <c r="CB2" s="107"/>
      <c r="CC2" s="107"/>
      <c r="CD2" s="107"/>
      <c r="CE2" s="107"/>
      <c r="CF2" s="107"/>
      <c r="CG2" s="107"/>
      <c r="CH2" s="107"/>
      <c r="CI2" s="116" t="s">
        <v>85</v>
      </c>
      <c r="CJ2" s="116" t="s">
        <v>53</v>
      </c>
      <c r="CK2" s="117" t="s">
        <v>54</v>
      </c>
    </row>
    <row r="3" customHeight="1" spans="1:89">
      <c r="A3" s="11"/>
      <c r="B3" s="11"/>
      <c r="C3" s="12"/>
      <c r="D3" s="11"/>
      <c r="E3" s="58"/>
      <c r="F3" s="122"/>
      <c r="G3" s="123"/>
      <c r="H3" s="124"/>
      <c r="I3" s="124" t="s">
        <v>17</v>
      </c>
      <c r="J3" s="107" t="s">
        <v>89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13"/>
      <c r="AM3" s="107"/>
      <c r="AN3" s="107"/>
      <c r="AO3" s="107"/>
      <c r="AP3" s="107"/>
      <c r="AQ3" s="107"/>
      <c r="AR3" s="107"/>
      <c r="AS3" s="107"/>
      <c r="AT3" s="107"/>
      <c r="AU3" s="107" t="s">
        <v>90</v>
      </c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 t="s">
        <v>91</v>
      </c>
      <c r="BG3" s="107"/>
      <c r="BH3" s="107"/>
      <c r="BI3" s="107"/>
      <c r="BJ3" s="113"/>
      <c r="BK3" s="107"/>
      <c r="BL3" s="107"/>
      <c r="BM3" s="113"/>
      <c r="BN3" s="107"/>
      <c r="BO3" s="107"/>
      <c r="BP3" s="113"/>
      <c r="BQ3" s="107"/>
      <c r="BR3" s="107"/>
      <c r="BS3" s="107"/>
      <c r="BT3" s="107"/>
      <c r="BU3" s="107"/>
      <c r="BV3" s="107"/>
      <c r="BW3" s="107"/>
      <c r="BX3" s="113"/>
      <c r="BY3" s="124" t="s">
        <v>17</v>
      </c>
      <c r="BZ3" s="11" t="s">
        <v>93</v>
      </c>
      <c r="CA3" s="11" t="s">
        <v>94</v>
      </c>
      <c r="CB3" s="11" t="s">
        <v>95</v>
      </c>
      <c r="CC3" s="11" t="s">
        <v>96</v>
      </c>
      <c r="CD3" s="107" t="s">
        <v>97</v>
      </c>
      <c r="CE3" s="107"/>
      <c r="CF3" s="107"/>
      <c r="CG3" s="107"/>
      <c r="CH3" s="107"/>
      <c r="CI3" s="11"/>
      <c r="CJ3" s="11"/>
      <c r="CK3" s="14"/>
    </row>
    <row r="4" ht="21.75" customHeight="1" spans="1:89">
      <c r="A4" s="11"/>
      <c r="B4" s="11"/>
      <c r="C4" s="12"/>
      <c r="D4" s="11"/>
      <c r="E4" s="58"/>
      <c r="F4" s="122"/>
      <c r="G4" s="123"/>
      <c r="H4" s="124"/>
      <c r="I4" s="124"/>
      <c r="J4" s="124" t="s">
        <v>17</v>
      </c>
      <c r="K4" s="107" t="s">
        <v>99</v>
      </c>
      <c r="L4" s="107"/>
      <c r="M4" s="107"/>
      <c r="N4" s="107" t="s">
        <v>100</v>
      </c>
      <c r="O4" s="107"/>
      <c r="P4" s="107"/>
      <c r="Q4" s="107"/>
      <c r="R4" s="107"/>
      <c r="S4" s="11" t="s">
        <v>101</v>
      </c>
      <c r="T4" s="107" t="s">
        <v>102</v>
      </c>
      <c r="U4" s="107"/>
      <c r="V4" s="107"/>
      <c r="W4" s="107"/>
      <c r="X4" s="107"/>
      <c r="Y4" s="107"/>
      <c r="Z4" s="107"/>
      <c r="AA4" s="113"/>
      <c r="AB4" s="107" t="s">
        <v>103</v>
      </c>
      <c r="AC4" s="107"/>
      <c r="AD4" s="107"/>
      <c r="AE4" s="107"/>
      <c r="AF4" s="107"/>
      <c r="AG4" s="113"/>
      <c r="AH4" s="113" t="s">
        <v>104</v>
      </c>
      <c r="AI4" s="113"/>
      <c r="AJ4" s="107"/>
      <c r="AK4" s="107"/>
      <c r="AL4" s="113"/>
      <c r="AM4" s="11" t="s">
        <v>105</v>
      </c>
      <c r="AN4" s="11" t="s">
        <v>106</v>
      </c>
      <c r="AO4" s="11" t="s">
        <v>107</v>
      </c>
      <c r="AP4" s="11" t="s">
        <v>108</v>
      </c>
      <c r="AQ4" s="11" t="s">
        <v>109</v>
      </c>
      <c r="AR4" s="11" t="s">
        <v>110</v>
      </c>
      <c r="AS4" s="11" t="s">
        <v>111</v>
      </c>
      <c r="AT4" s="11" t="s">
        <v>112</v>
      </c>
      <c r="AU4" s="124" t="s">
        <v>17</v>
      </c>
      <c r="AV4" s="107" t="s">
        <v>15</v>
      </c>
      <c r="AW4" s="113"/>
      <c r="AX4" s="113"/>
      <c r="AY4" s="107" t="s">
        <v>16</v>
      </c>
      <c r="AZ4" s="107"/>
      <c r="BA4" s="107"/>
      <c r="BB4" s="11" t="s">
        <v>114</v>
      </c>
      <c r="BC4" s="11" t="s">
        <v>115</v>
      </c>
      <c r="BD4" s="11" t="s">
        <v>116</v>
      </c>
      <c r="BE4" s="11" t="s">
        <v>117</v>
      </c>
      <c r="BF4" s="124" t="s">
        <v>17</v>
      </c>
      <c r="BG4" s="107" t="s">
        <v>119</v>
      </c>
      <c r="BH4" s="113"/>
      <c r="BI4" s="107"/>
      <c r="BJ4" s="107"/>
      <c r="BK4" s="107"/>
      <c r="BL4" s="107"/>
      <c r="BM4" s="113"/>
      <c r="BN4" s="113"/>
      <c r="BO4" s="113"/>
      <c r="BP4" s="113"/>
      <c r="BQ4" s="113"/>
      <c r="BR4" s="107"/>
      <c r="BS4" s="107"/>
      <c r="BT4" s="107"/>
      <c r="BU4" s="107"/>
      <c r="BV4" s="107"/>
      <c r="BW4" s="107"/>
      <c r="BX4" s="113"/>
      <c r="BY4" s="124"/>
      <c r="BZ4" s="11"/>
      <c r="CA4" s="11"/>
      <c r="CB4" s="11"/>
      <c r="CC4" s="11"/>
      <c r="CD4" s="124" t="s">
        <v>17</v>
      </c>
      <c r="CE4" s="11" t="s">
        <v>120</v>
      </c>
      <c r="CF4" s="133" t="s">
        <v>191</v>
      </c>
      <c r="CG4" s="11" t="s">
        <v>122</v>
      </c>
      <c r="CH4" s="11" t="s">
        <v>192</v>
      </c>
      <c r="CI4" s="11"/>
      <c r="CJ4" s="11"/>
      <c r="CK4" s="14"/>
    </row>
    <row r="5" ht="16.5" customHeight="1" spans="1:89">
      <c r="A5" s="11"/>
      <c r="B5" s="11"/>
      <c r="C5" s="12"/>
      <c r="D5" s="11"/>
      <c r="E5" s="58"/>
      <c r="F5" s="122"/>
      <c r="G5" s="123"/>
      <c r="H5" s="124"/>
      <c r="I5" s="124"/>
      <c r="J5" s="124"/>
      <c r="K5" s="124" t="s">
        <v>17</v>
      </c>
      <c r="L5" s="11" t="s">
        <v>125</v>
      </c>
      <c r="M5" s="11" t="s">
        <v>126</v>
      </c>
      <c r="N5" s="124" t="s">
        <v>17</v>
      </c>
      <c r="O5" s="11" t="s">
        <v>128</v>
      </c>
      <c r="P5" s="11" t="s">
        <v>129</v>
      </c>
      <c r="Q5" s="11" t="s">
        <v>130</v>
      </c>
      <c r="R5" s="11" t="s">
        <v>131</v>
      </c>
      <c r="S5" s="11"/>
      <c r="T5" s="124" t="s">
        <v>17</v>
      </c>
      <c r="U5" s="11" t="s">
        <v>133</v>
      </c>
      <c r="V5" s="107" t="s">
        <v>134</v>
      </c>
      <c r="W5" s="107"/>
      <c r="X5" s="107"/>
      <c r="Y5" s="107"/>
      <c r="Z5" s="107"/>
      <c r="AA5" s="107"/>
      <c r="AB5" s="124" t="s">
        <v>17</v>
      </c>
      <c r="AC5" s="11" t="s">
        <v>136</v>
      </c>
      <c r="AD5" s="11" t="s">
        <v>137</v>
      </c>
      <c r="AE5" s="11" t="s">
        <v>138</v>
      </c>
      <c r="AF5" s="11" t="s">
        <v>139</v>
      </c>
      <c r="AG5" s="11" t="s">
        <v>140</v>
      </c>
      <c r="AH5" s="124" t="s">
        <v>17</v>
      </c>
      <c r="AI5" s="11" t="s">
        <v>142</v>
      </c>
      <c r="AJ5" s="11" t="s">
        <v>143</v>
      </c>
      <c r="AK5" s="11" t="s">
        <v>144</v>
      </c>
      <c r="AL5" s="11" t="s">
        <v>145</v>
      </c>
      <c r="AM5" s="11"/>
      <c r="AN5" s="11"/>
      <c r="AO5" s="11"/>
      <c r="AP5" s="11"/>
      <c r="AQ5" s="11"/>
      <c r="AR5" s="11"/>
      <c r="AS5" s="11"/>
      <c r="AT5" s="11"/>
      <c r="AU5" s="124"/>
      <c r="AV5" s="124" t="s">
        <v>17</v>
      </c>
      <c r="AW5" s="11" t="s">
        <v>146</v>
      </c>
      <c r="AX5" s="11" t="s">
        <v>147</v>
      </c>
      <c r="AY5" s="124" t="s">
        <v>17</v>
      </c>
      <c r="AZ5" s="11" t="s">
        <v>148</v>
      </c>
      <c r="BA5" s="11" t="s">
        <v>149</v>
      </c>
      <c r="BB5" s="11"/>
      <c r="BC5" s="11"/>
      <c r="BD5" s="11"/>
      <c r="BE5" s="11"/>
      <c r="BF5" s="124"/>
      <c r="BG5" s="124" t="s">
        <v>17</v>
      </c>
      <c r="BH5" s="11" t="s">
        <v>151</v>
      </c>
      <c r="BI5" s="11" t="s">
        <v>152</v>
      </c>
      <c r="BJ5" s="11" t="s">
        <v>153</v>
      </c>
      <c r="BK5" s="133" t="s">
        <v>121</v>
      </c>
      <c r="BL5" s="11" t="s">
        <v>154</v>
      </c>
      <c r="BM5" s="11" t="s">
        <v>155</v>
      </c>
      <c r="BN5" s="11" t="s">
        <v>156</v>
      </c>
      <c r="BO5" s="11" t="s">
        <v>157</v>
      </c>
      <c r="BP5" s="133" t="s">
        <v>120</v>
      </c>
      <c r="BQ5" s="11" t="s">
        <v>158</v>
      </c>
      <c r="BR5" s="11" t="s">
        <v>159</v>
      </c>
      <c r="BS5" s="133" t="s">
        <v>123</v>
      </c>
      <c r="BT5" s="11" t="s">
        <v>160</v>
      </c>
      <c r="BU5" s="11" t="s">
        <v>161</v>
      </c>
      <c r="BV5" s="11" t="s">
        <v>162</v>
      </c>
      <c r="BW5" s="11" t="s">
        <v>163</v>
      </c>
      <c r="BX5" s="11" t="s">
        <v>164</v>
      </c>
      <c r="BY5" s="124"/>
      <c r="BZ5" s="11"/>
      <c r="CA5" s="11"/>
      <c r="CB5" s="11"/>
      <c r="CC5" s="11"/>
      <c r="CD5" s="124"/>
      <c r="CE5" s="11"/>
      <c r="CF5" s="133"/>
      <c r="CG5" s="11"/>
      <c r="CH5" s="11"/>
      <c r="CI5" s="11"/>
      <c r="CJ5" s="11"/>
      <c r="CK5" s="14"/>
    </row>
    <row r="6" ht="48" customHeight="1" spans="1:89">
      <c r="A6" s="11"/>
      <c r="B6" s="11"/>
      <c r="C6" s="12"/>
      <c r="D6" s="11"/>
      <c r="E6" s="59"/>
      <c r="F6" s="125"/>
      <c r="G6" s="126"/>
      <c r="H6" s="124"/>
      <c r="I6" s="124"/>
      <c r="J6" s="124"/>
      <c r="K6" s="124"/>
      <c r="L6" s="11"/>
      <c r="M6" s="11"/>
      <c r="N6" s="124"/>
      <c r="O6" s="11"/>
      <c r="P6" s="11"/>
      <c r="Q6" s="11"/>
      <c r="R6" s="11"/>
      <c r="S6" s="11"/>
      <c r="T6" s="124"/>
      <c r="U6" s="11"/>
      <c r="V6" s="131" t="s">
        <v>17</v>
      </c>
      <c r="W6" s="40" t="s">
        <v>166</v>
      </c>
      <c r="X6" s="40" t="s">
        <v>167</v>
      </c>
      <c r="Y6" s="40" t="s">
        <v>168</v>
      </c>
      <c r="Z6" s="40" t="s">
        <v>169</v>
      </c>
      <c r="AA6" s="40" t="s">
        <v>170</v>
      </c>
      <c r="AB6" s="124"/>
      <c r="AC6" s="11"/>
      <c r="AD6" s="11"/>
      <c r="AE6" s="11"/>
      <c r="AF6" s="11"/>
      <c r="AG6" s="11"/>
      <c r="AH6" s="124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4"/>
      <c r="AV6" s="124"/>
      <c r="AW6" s="11"/>
      <c r="AX6" s="11"/>
      <c r="AY6" s="124"/>
      <c r="AZ6" s="11"/>
      <c r="BA6" s="11"/>
      <c r="BB6" s="11"/>
      <c r="BC6" s="11"/>
      <c r="BD6" s="11"/>
      <c r="BE6" s="11"/>
      <c r="BF6" s="124"/>
      <c r="BG6" s="124"/>
      <c r="BH6" s="11"/>
      <c r="BI6" s="11"/>
      <c r="BJ6" s="11"/>
      <c r="BK6" s="133"/>
      <c r="BL6" s="11"/>
      <c r="BM6" s="11"/>
      <c r="BN6" s="11"/>
      <c r="BO6" s="11"/>
      <c r="BP6" s="133"/>
      <c r="BQ6" s="11"/>
      <c r="BR6" s="11"/>
      <c r="BS6" s="133"/>
      <c r="BT6" s="11"/>
      <c r="BU6" s="11"/>
      <c r="BV6" s="11"/>
      <c r="BW6" s="11"/>
      <c r="BX6" s="11"/>
      <c r="BY6" s="124"/>
      <c r="BZ6" s="11"/>
      <c r="CA6" s="11"/>
      <c r="CB6" s="11"/>
      <c r="CC6" s="11"/>
      <c r="CD6" s="124"/>
      <c r="CE6" s="11"/>
      <c r="CF6" s="133"/>
      <c r="CG6" s="11"/>
      <c r="CH6" s="11"/>
      <c r="CI6" s="11"/>
      <c r="CJ6" s="11"/>
      <c r="CK6" s="14"/>
    </row>
    <row r="7" ht="60" customHeight="1" spans="1:198">
      <c r="A7" s="108" t="s">
        <v>26</v>
      </c>
      <c r="B7" s="109" t="s">
        <v>26</v>
      </c>
      <c r="C7" s="109"/>
      <c r="D7" s="109" t="s">
        <v>26</v>
      </c>
      <c r="E7" s="127" t="s">
        <v>193</v>
      </c>
      <c r="F7" s="128"/>
      <c r="G7" s="129"/>
      <c r="H7" s="12" t="s">
        <v>171</v>
      </c>
      <c r="I7" s="110" t="s">
        <v>172</v>
      </c>
      <c r="J7" s="110" t="s">
        <v>173</v>
      </c>
      <c r="K7" s="45" t="s">
        <v>174</v>
      </c>
      <c r="L7" s="109">
        <v>5</v>
      </c>
      <c r="M7" s="109">
        <v>6</v>
      </c>
      <c r="N7" s="12" t="s">
        <v>175</v>
      </c>
      <c r="O7" s="109">
        <v>8</v>
      </c>
      <c r="P7" s="109">
        <v>9</v>
      </c>
      <c r="Q7" s="109">
        <v>10</v>
      </c>
      <c r="R7" s="109">
        <v>11</v>
      </c>
      <c r="S7" s="109">
        <v>12</v>
      </c>
      <c r="T7" s="109" t="s">
        <v>176</v>
      </c>
      <c r="U7" s="109">
        <v>14</v>
      </c>
      <c r="V7" s="110" t="s">
        <v>177</v>
      </c>
      <c r="W7" s="109">
        <v>16</v>
      </c>
      <c r="X7" s="109">
        <v>17</v>
      </c>
      <c r="Y7" s="109">
        <v>18</v>
      </c>
      <c r="Z7" s="109">
        <v>19</v>
      </c>
      <c r="AA7" s="109">
        <v>20</v>
      </c>
      <c r="AB7" s="110" t="s">
        <v>178</v>
      </c>
      <c r="AC7" s="109">
        <v>22</v>
      </c>
      <c r="AD7" s="109">
        <v>23</v>
      </c>
      <c r="AE7" s="109">
        <v>24</v>
      </c>
      <c r="AF7" s="109">
        <v>25</v>
      </c>
      <c r="AG7" s="109">
        <v>26</v>
      </c>
      <c r="AH7" s="110" t="s">
        <v>179</v>
      </c>
      <c r="AI7" s="109">
        <v>28</v>
      </c>
      <c r="AJ7" s="109">
        <v>29</v>
      </c>
      <c r="AK7" s="109">
        <v>30</v>
      </c>
      <c r="AL7" s="109">
        <v>31</v>
      </c>
      <c r="AM7" s="109">
        <v>32</v>
      </c>
      <c r="AN7" s="109">
        <v>33</v>
      </c>
      <c r="AO7" s="109">
        <v>34</v>
      </c>
      <c r="AP7" s="109">
        <v>35</v>
      </c>
      <c r="AQ7" s="109">
        <v>36</v>
      </c>
      <c r="AR7" s="109">
        <v>37</v>
      </c>
      <c r="AS7" s="109">
        <v>38</v>
      </c>
      <c r="AT7" s="109">
        <v>39</v>
      </c>
      <c r="AU7" s="110" t="s">
        <v>180</v>
      </c>
      <c r="AV7" s="109" t="s">
        <v>181</v>
      </c>
      <c r="AW7" s="109">
        <v>42</v>
      </c>
      <c r="AX7" s="109">
        <v>43</v>
      </c>
      <c r="AY7" s="109" t="s">
        <v>182</v>
      </c>
      <c r="AZ7" s="109">
        <v>45</v>
      </c>
      <c r="BA7" s="109">
        <v>46</v>
      </c>
      <c r="BB7" s="109">
        <v>47</v>
      </c>
      <c r="BC7" s="109">
        <v>48</v>
      </c>
      <c r="BD7" s="109">
        <v>49</v>
      </c>
      <c r="BE7" s="109">
        <v>50</v>
      </c>
      <c r="BF7" s="109" t="s">
        <v>183</v>
      </c>
      <c r="BG7" s="12" t="s">
        <v>184</v>
      </c>
      <c r="BH7" s="109">
        <v>53</v>
      </c>
      <c r="BI7" s="109">
        <v>54</v>
      </c>
      <c r="BJ7" s="109">
        <v>55</v>
      </c>
      <c r="BK7" s="109">
        <v>56</v>
      </c>
      <c r="BL7" s="109">
        <v>57</v>
      </c>
      <c r="BM7" s="109">
        <v>58</v>
      </c>
      <c r="BN7" s="109">
        <v>59</v>
      </c>
      <c r="BO7" s="109">
        <v>60</v>
      </c>
      <c r="BP7" s="109">
        <v>61</v>
      </c>
      <c r="BQ7" s="109">
        <v>62</v>
      </c>
      <c r="BR7" s="109">
        <v>63</v>
      </c>
      <c r="BS7" s="109">
        <v>64</v>
      </c>
      <c r="BT7" s="109">
        <v>65</v>
      </c>
      <c r="BU7" s="109">
        <v>66</v>
      </c>
      <c r="BV7" s="109">
        <v>67</v>
      </c>
      <c r="BW7" s="109">
        <v>68</v>
      </c>
      <c r="BX7" s="109">
        <v>69</v>
      </c>
      <c r="BY7" s="110" t="s">
        <v>185</v>
      </c>
      <c r="BZ7" s="109">
        <v>71</v>
      </c>
      <c r="CA7" s="109">
        <v>72</v>
      </c>
      <c r="CB7" s="109">
        <v>73</v>
      </c>
      <c r="CC7" s="109">
        <v>74</v>
      </c>
      <c r="CD7" s="110" t="s">
        <v>186</v>
      </c>
      <c r="CE7" s="109">
        <v>76</v>
      </c>
      <c r="CF7" s="109">
        <v>77</v>
      </c>
      <c r="CG7" s="109">
        <v>78</v>
      </c>
      <c r="CH7" s="109">
        <v>79</v>
      </c>
      <c r="CI7" s="109">
        <v>80</v>
      </c>
      <c r="CJ7" s="109">
        <v>81</v>
      </c>
      <c r="CK7" s="118">
        <v>82</v>
      </c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</row>
    <row r="8" s="2" customFormat="1" ht="15.75" hidden="1" customHeight="1" spans="1:89">
      <c r="A8" s="111">
        <v>58</v>
      </c>
      <c r="B8" s="23" t="s">
        <v>187</v>
      </c>
      <c r="C8" s="24" t="s">
        <v>28</v>
      </c>
      <c r="D8" s="25"/>
      <c r="E8" s="25"/>
      <c r="F8" s="25"/>
      <c r="G8" s="25"/>
      <c r="H8" s="112">
        <f>'04支出总表(经济分类)'!G10</f>
        <v>1390.76</v>
      </c>
      <c r="I8" s="112">
        <f>'04支出总表(经济分类)'!H10</f>
        <v>773.09</v>
      </c>
      <c r="J8" s="112">
        <f>'04支出总表(经济分类)'!I10</f>
        <v>687.34</v>
      </c>
      <c r="K8" s="112">
        <f>'04支出总表(经济分类)'!J10</f>
        <v>171.44</v>
      </c>
      <c r="L8" s="112">
        <f>'04支出总表(经济分类)'!K10</f>
        <v>148.28</v>
      </c>
      <c r="M8" s="112">
        <f>'04支出总表(经济分类)'!L10</f>
        <v>23.16</v>
      </c>
      <c r="N8" s="112">
        <f>'04支出总表(经济分类)'!M10</f>
        <v>64.35</v>
      </c>
      <c r="O8" s="112">
        <f>'04支出总表(经济分类)'!N10</f>
        <v>64.19</v>
      </c>
      <c r="P8" s="112">
        <f>'04支出总表(经济分类)'!O10</f>
        <v>0.16</v>
      </c>
      <c r="Q8" s="112">
        <f>'04支出总表(经济分类)'!P10</f>
        <v>0</v>
      </c>
      <c r="R8" s="112">
        <f>'04支出总表(经济分类)'!Q10</f>
        <v>0</v>
      </c>
      <c r="S8" s="112">
        <f>'04支出总表(经济分类)'!R10</f>
        <v>14.12</v>
      </c>
      <c r="T8" s="112">
        <f>'04支出总表(经济分类)'!S10</f>
        <v>212.36</v>
      </c>
      <c r="U8" s="112">
        <f>'04支出总表(经济分类)'!T10</f>
        <v>12.36</v>
      </c>
      <c r="V8" s="112">
        <f>'04支出总表(经济分类)'!U10</f>
        <v>200</v>
      </c>
      <c r="W8" s="112">
        <f>'04支出总表(经济分类)'!V10</f>
        <v>40</v>
      </c>
      <c r="X8" s="112">
        <f>'04支出总表(经济分类)'!W10</f>
        <v>45</v>
      </c>
      <c r="Y8" s="112">
        <f>'04支出总表(经济分类)'!X10</f>
        <v>45</v>
      </c>
      <c r="Z8" s="112">
        <f>'04支出总表(经济分类)'!Y10</f>
        <v>25</v>
      </c>
      <c r="AA8" s="112">
        <f>'04支出总表(经济分类)'!Z10</f>
        <v>45</v>
      </c>
      <c r="AB8" s="112">
        <f>'04支出总表(经济分类)'!AA10</f>
        <v>104.44</v>
      </c>
      <c r="AC8" s="112">
        <f>'04支出总表(经济分类)'!AB10</f>
        <v>61.8</v>
      </c>
      <c r="AD8" s="112">
        <f>'04支出总表(经济分类)'!AC10</f>
        <v>0</v>
      </c>
      <c r="AE8" s="112">
        <f>'04支出总表(经济分类)'!AD10</f>
        <v>21.32</v>
      </c>
      <c r="AF8" s="112">
        <f>'04支出总表(经济分类)'!AE10</f>
        <v>21.32</v>
      </c>
      <c r="AG8" s="112">
        <f>'04支出总表(经济分类)'!AF10</f>
        <v>0</v>
      </c>
      <c r="AH8" s="112">
        <f>'04支出总表(经济分类)'!AG10</f>
        <v>18.34</v>
      </c>
      <c r="AI8" s="112">
        <f>'04支出总表(经济分类)'!AH10</f>
        <v>8.02</v>
      </c>
      <c r="AJ8" s="112">
        <f>'04支出总表(经济分类)'!AI10</f>
        <v>7.63</v>
      </c>
      <c r="AK8" s="112">
        <f>'04支出总表(经济分类)'!AJ10</f>
        <v>1.49</v>
      </c>
      <c r="AL8" s="112">
        <f>'04支出总表(经济分类)'!AK10</f>
        <v>1.2</v>
      </c>
      <c r="AM8" s="112">
        <f>'04支出总表(经济分类)'!AL10</f>
        <v>0.15</v>
      </c>
      <c r="AN8" s="112">
        <f>'04支出总表(经济分类)'!AM10</f>
        <v>13.44</v>
      </c>
      <c r="AO8" s="112">
        <f>'04支出总表(经济分类)'!AN10</f>
        <v>80.7</v>
      </c>
      <c r="AP8" s="112">
        <f>'04支出总表(经济分类)'!AO10</f>
        <v>0</v>
      </c>
      <c r="AQ8" s="112">
        <f>'04支出总表(经济分类)'!AP10</f>
        <v>8</v>
      </c>
      <c r="AR8" s="112">
        <f>'04支出总表(经济分类)'!AQ10</f>
        <v>0</v>
      </c>
      <c r="AS8" s="112">
        <f>'04支出总表(经济分类)'!AR10</f>
        <v>0</v>
      </c>
      <c r="AT8" s="112">
        <f>'04支出总表(经济分类)'!AS10</f>
        <v>0</v>
      </c>
      <c r="AU8" s="112">
        <f>'04支出总表(经济分类)'!AT10</f>
        <v>2.81</v>
      </c>
      <c r="AV8" s="112">
        <f>'04支出总表(经济分类)'!AU10</f>
        <v>0</v>
      </c>
      <c r="AW8" s="112">
        <f>'04支出总表(经济分类)'!AV10</f>
        <v>0</v>
      </c>
      <c r="AX8" s="112">
        <f>'04支出总表(经济分类)'!AW10</f>
        <v>0</v>
      </c>
      <c r="AY8" s="112">
        <f>'04支出总表(经济分类)'!AX10</f>
        <v>0</v>
      </c>
      <c r="AZ8" s="112">
        <f>'04支出总表(经济分类)'!AY10</f>
        <v>0</v>
      </c>
      <c r="BA8" s="112">
        <f>'04支出总表(经济分类)'!AZ10</f>
        <v>0</v>
      </c>
      <c r="BB8" s="112">
        <f>'04支出总表(经济分类)'!BA10</f>
        <v>0</v>
      </c>
      <c r="BC8" s="112">
        <f>'04支出总表(经济分类)'!BB10</f>
        <v>0</v>
      </c>
      <c r="BD8" s="112">
        <f>'04支出总表(经济分类)'!BC10</f>
        <v>2.81</v>
      </c>
      <c r="BE8" s="112">
        <f>'04支出总表(经济分类)'!BD10</f>
        <v>0</v>
      </c>
      <c r="BF8" s="112">
        <f>'04支出总表(经济分类)'!BE10</f>
        <v>82.94</v>
      </c>
      <c r="BG8" s="112">
        <f>'04支出总表(经济分类)'!BF10</f>
        <v>82.94</v>
      </c>
      <c r="BH8" s="112">
        <f>'04支出总表(经济分类)'!BG10</f>
        <v>5</v>
      </c>
      <c r="BI8" s="112">
        <f>'04支出总表(经济分类)'!BH10</f>
        <v>5</v>
      </c>
      <c r="BJ8" s="112">
        <f>'04支出总表(经济分类)'!BI10</f>
        <v>2</v>
      </c>
      <c r="BK8" s="112">
        <f>'04支出总表(经济分类)'!BJ10</f>
        <v>1.75</v>
      </c>
      <c r="BL8" s="112">
        <f>'04支出总表(经济分类)'!BK10</f>
        <v>1</v>
      </c>
      <c r="BM8" s="112">
        <f>'04支出总表(经济分类)'!BL10</f>
        <v>1</v>
      </c>
      <c r="BN8" s="112">
        <f>'04支出总表(经济分类)'!BM10</f>
        <v>1</v>
      </c>
      <c r="BO8" s="112">
        <f>'04支出总表(经济分类)'!BN10</f>
        <v>1</v>
      </c>
      <c r="BP8" s="112">
        <f>'04支出总表(经济分类)'!BO10</f>
        <v>0.48</v>
      </c>
      <c r="BQ8" s="112">
        <f>'04支出总表(经济分类)'!BP10</f>
        <v>5.95</v>
      </c>
      <c r="BR8" s="112">
        <f>'04支出总表(经济分类)'!BQ10</f>
        <v>7.44</v>
      </c>
      <c r="BS8" s="112">
        <f>'04支出总表(经济分类)'!BR10</f>
        <v>0</v>
      </c>
      <c r="BT8" s="112">
        <f>'04支出总表(经济分类)'!BS10</f>
        <v>8.83</v>
      </c>
      <c r="BU8" s="112">
        <f>'04支出总表(经济分类)'!BT10</f>
        <v>6.12</v>
      </c>
      <c r="BV8" s="112">
        <f>'04支出总表(经济分类)'!BU10</f>
        <v>1.85</v>
      </c>
      <c r="BW8" s="112">
        <f>'04支出总表(经济分类)'!BV10</f>
        <v>26.52</v>
      </c>
      <c r="BX8" s="112">
        <f>'04支出总表(经济分类)'!BW10</f>
        <v>8</v>
      </c>
      <c r="BY8" s="112">
        <f>'04支出总表(经济分类)'!BX10</f>
        <v>617.67</v>
      </c>
      <c r="BZ8" s="112">
        <f>'04支出总表(经济分类)'!BY10</f>
        <v>0</v>
      </c>
      <c r="CA8" s="112">
        <f>'04支出总表(经济分类)'!BZ10</f>
        <v>610</v>
      </c>
      <c r="CB8" s="112">
        <f>'04支出总表(经济分类)'!CA10</f>
        <v>0</v>
      </c>
      <c r="CC8" s="112">
        <f>'04支出总表(经济分类)'!CB10</f>
        <v>0</v>
      </c>
      <c r="CD8" s="112">
        <f>'04支出总表(经济分类)'!CC10</f>
        <v>7.67</v>
      </c>
      <c r="CE8" s="112">
        <f>'04支出总表(经济分类)'!CD10</f>
        <v>4.6</v>
      </c>
      <c r="CF8" s="112">
        <f>'04支出总表(经济分类)'!CE10</f>
        <v>3.07</v>
      </c>
      <c r="CG8" s="112">
        <f>'04支出总表(经济分类)'!CF10</f>
        <v>0</v>
      </c>
      <c r="CH8" s="112">
        <f>'04支出总表(经济分类)'!CG10</f>
        <v>0</v>
      </c>
      <c r="CI8" s="112">
        <f>'04支出总表(经济分类)'!CH10</f>
        <v>0</v>
      </c>
      <c r="CJ8" s="112">
        <f>'04支出总表(经济分类)'!CI10</f>
        <v>0</v>
      </c>
      <c r="CK8" s="26">
        <f>'04支出总表(经济分类)'!CJ10</f>
        <v>0</v>
      </c>
    </row>
    <row r="9" s="32" customFormat="1" ht="15.75" hidden="1" customHeight="1" spans="1:89">
      <c r="A9" s="27">
        <v>58</v>
      </c>
      <c r="B9" s="28" t="s">
        <v>187</v>
      </c>
      <c r="C9" s="29" t="s">
        <v>28</v>
      </c>
      <c r="D9" s="130" t="s">
        <v>194</v>
      </c>
      <c r="E9" s="130" t="s">
        <v>195</v>
      </c>
      <c r="F9" s="130" t="s">
        <v>196</v>
      </c>
      <c r="G9" s="130" t="s">
        <v>197</v>
      </c>
      <c r="H9" s="48">
        <f>I9+BY9+CI9+CJ9+CK9</f>
        <v>1205.62</v>
      </c>
      <c r="I9" s="47">
        <f>J9+AU9+BF9</f>
        <v>587.95</v>
      </c>
      <c r="J9" s="47">
        <f>SUM(K9,N9,S9,T9,AB9,AH9,AM9,AN9,AO9,AP9,AQ9,AR9,AS9,AT9)</f>
        <v>502.2</v>
      </c>
      <c r="K9" s="47">
        <f>SUM(L9:M9)</f>
        <v>171.44</v>
      </c>
      <c r="L9" s="47">
        <v>148.28</v>
      </c>
      <c r="M9" s="47">
        <v>23.16</v>
      </c>
      <c r="N9" s="47">
        <f>SUM(O9:R9)</f>
        <v>64.35</v>
      </c>
      <c r="O9" s="47">
        <v>64.19</v>
      </c>
      <c r="P9" s="47">
        <v>0.16</v>
      </c>
      <c r="Q9" s="47">
        <v>0</v>
      </c>
      <c r="R9" s="47">
        <v>0</v>
      </c>
      <c r="S9" s="47">
        <v>14.12</v>
      </c>
      <c r="T9" s="47">
        <f>SUM(U9:V9)</f>
        <v>212.36</v>
      </c>
      <c r="U9" s="47">
        <v>12.36</v>
      </c>
      <c r="V9" s="47">
        <f>SUM(W9:AA9)</f>
        <v>200</v>
      </c>
      <c r="W9" s="47">
        <v>40</v>
      </c>
      <c r="X9" s="47">
        <v>45</v>
      </c>
      <c r="Y9" s="47">
        <v>45</v>
      </c>
      <c r="Z9" s="47">
        <v>25</v>
      </c>
      <c r="AA9" s="47">
        <v>45</v>
      </c>
      <c r="AB9" s="47">
        <f>SUM(AC9:AG9)</f>
        <v>0</v>
      </c>
      <c r="AC9" s="47"/>
      <c r="AD9" s="47"/>
      <c r="AE9" s="47"/>
      <c r="AF9" s="47"/>
      <c r="AG9" s="47"/>
      <c r="AH9" s="47">
        <f>SUM(AI9:AL9)</f>
        <v>18.34</v>
      </c>
      <c r="AI9" s="47">
        <v>8.02</v>
      </c>
      <c r="AJ9" s="47">
        <v>7.63</v>
      </c>
      <c r="AK9" s="47">
        <v>1.49</v>
      </c>
      <c r="AL9" s="47">
        <v>1.2</v>
      </c>
      <c r="AM9" s="47">
        <v>0.15</v>
      </c>
      <c r="AN9" s="47">
        <v>13.44</v>
      </c>
      <c r="AO9" s="47"/>
      <c r="AP9" s="47">
        <v>0</v>
      </c>
      <c r="AQ9" s="47">
        <v>8</v>
      </c>
      <c r="AR9" s="47">
        <v>0</v>
      </c>
      <c r="AS9" s="47">
        <v>0</v>
      </c>
      <c r="AT9" s="47">
        <v>0</v>
      </c>
      <c r="AU9" s="47">
        <f>AV9+AY9+BB9+BC9+BD9+BE9</f>
        <v>2.81</v>
      </c>
      <c r="AV9" s="47">
        <f>SUM(AW9:AX9)</f>
        <v>0</v>
      </c>
      <c r="AW9" s="47">
        <v>0</v>
      </c>
      <c r="AX9" s="47">
        <v>0</v>
      </c>
      <c r="AY9" s="47">
        <f>SUM(AZ9:BA9)</f>
        <v>0</v>
      </c>
      <c r="AZ9" s="47">
        <v>0</v>
      </c>
      <c r="BA9" s="47">
        <v>0</v>
      </c>
      <c r="BB9" s="47">
        <v>0</v>
      </c>
      <c r="BC9" s="47">
        <v>0</v>
      </c>
      <c r="BD9" s="47">
        <v>2.81</v>
      </c>
      <c r="BE9" s="47">
        <v>0</v>
      </c>
      <c r="BF9" s="47">
        <f>SUM(BG9)</f>
        <v>82.94</v>
      </c>
      <c r="BG9" s="47">
        <f>SUM(BH9:BX9)</f>
        <v>82.94</v>
      </c>
      <c r="BH9" s="47">
        <v>5</v>
      </c>
      <c r="BI9" s="47">
        <v>5</v>
      </c>
      <c r="BJ9" s="47">
        <v>2</v>
      </c>
      <c r="BK9" s="47">
        <v>1.75</v>
      </c>
      <c r="BL9" s="47">
        <v>1</v>
      </c>
      <c r="BM9" s="47">
        <v>1</v>
      </c>
      <c r="BN9" s="47">
        <v>1</v>
      </c>
      <c r="BO9" s="47">
        <v>1</v>
      </c>
      <c r="BP9" s="47">
        <v>0.48</v>
      </c>
      <c r="BQ9" s="47">
        <v>5.95</v>
      </c>
      <c r="BR9" s="47">
        <v>7.44</v>
      </c>
      <c r="BS9" s="47">
        <v>0</v>
      </c>
      <c r="BT9" s="47">
        <v>8.83</v>
      </c>
      <c r="BU9" s="47">
        <v>6.12</v>
      </c>
      <c r="BV9" s="47">
        <v>1.85</v>
      </c>
      <c r="BW9" s="47">
        <v>26.52</v>
      </c>
      <c r="BX9" s="47">
        <v>8</v>
      </c>
      <c r="BY9" s="114">
        <f>SUM(BZ9:CD9)</f>
        <v>617.67</v>
      </c>
      <c r="BZ9" s="47"/>
      <c r="CA9" s="47">
        <v>610</v>
      </c>
      <c r="CB9" s="47"/>
      <c r="CC9" s="47"/>
      <c r="CD9" s="47">
        <f>SUM(CE9:CH9)</f>
        <v>7.67</v>
      </c>
      <c r="CE9" s="47">
        <v>4.6</v>
      </c>
      <c r="CF9" s="47">
        <v>3.07</v>
      </c>
      <c r="CG9" s="47">
        <v>0</v>
      </c>
      <c r="CH9" s="47">
        <v>0</v>
      </c>
      <c r="CI9" s="47">
        <v>0</v>
      </c>
      <c r="CJ9" s="47">
        <v>0</v>
      </c>
      <c r="CK9" s="31">
        <v>0</v>
      </c>
    </row>
    <row r="10" s="32" customFormat="1" ht="15.75" hidden="1" customHeight="1" spans="1:89">
      <c r="A10" s="27">
        <v>58</v>
      </c>
      <c r="B10" s="28" t="s">
        <v>187</v>
      </c>
      <c r="C10" s="29" t="s">
        <v>28</v>
      </c>
      <c r="D10" s="30" t="s">
        <v>198</v>
      </c>
      <c r="E10" s="30" t="s">
        <v>199</v>
      </c>
      <c r="F10" s="30" t="s">
        <v>200</v>
      </c>
      <c r="G10" s="30" t="s">
        <v>201</v>
      </c>
      <c r="H10" s="48">
        <f>I10+BY10+CI10+CJ10+CK10</f>
        <v>61.8</v>
      </c>
      <c r="I10" s="47">
        <f>J10+AU10+BF10</f>
        <v>61.8</v>
      </c>
      <c r="J10" s="47">
        <f>SUM(K10,N10,S10,T10,AB10,AH10,AM10,AN10,AO10,AP10,AQ10,AR10,AS10,AT10)</f>
        <v>61.8</v>
      </c>
      <c r="K10" s="47">
        <f>SUM(L10:M10)</f>
        <v>0</v>
      </c>
      <c r="L10" s="47"/>
      <c r="M10" s="47"/>
      <c r="N10" s="47">
        <f>SUM(O10:R10)</f>
        <v>0</v>
      </c>
      <c r="O10" s="47"/>
      <c r="P10" s="47"/>
      <c r="Q10" s="47"/>
      <c r="R10" s="47"/>
      <c r="S10" s="47"/>
      <c r="T10" s="47">
        <f>SUM(U10:V10)</f>
        <v>0</v>
      </c>
      <c r="U10" s="47"/>
      <c r="V10" s="47">
        <f>SUM(W10:AA10)</f>
        <v>0</v>
      </c>
      <c r="W10" s="47"/>
      <c r="X10" s="47"/>
      <c r="Y10" s="47"/>
      <c r="Z10" s="47"/>
      <c r="AA10" s="47"/>
      <c r="AB10" s="47">
        <f>SUM(AC10:AG10)</f>
        <v>61.8</v>
      </c>
      <c r="AC10" s="47">
        <v>61.8</v>
      </c>
      <c r="AD10" s="47"/>
      <c r="AE10" s="47"/>
      <c r="AF10" s="47"/>
      <c r="AG10" s="47"/>
      <c r="AH10" s="47">
        <f>SUM(AI10:AL10)</f>
        <v>0</v>
      </c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>
        <f>AV10+AY10+BB10+BC10+BD10+BE10</f>
        <v>0</v>
      </c>
      <c r="AV10" s="47">
        <f>SUM(AW10:AX10)</f>
        <v>0</v>
      </c>
      <c r="AW10" s="47"/>
      <c r="AX10" s="47"/>
      <c r="AY10" s="47">
        <f>SUM(AZ10:BA10)</f>
        <v>0</v>
      </c>
      <c r="AZ10" s="47"/>
      <c r="BA10" s="47"/>
      <c r="BB10" s="47"/>
      <c r="BC10" s="47"/>
      <c r="BD10" s="47"/>
      <c r="BE10" s="47"/>
      <c r="BF10" s="47">
        <f>SUM(BG10)</f>
        <v>0</v>
      </c>
      <c r="BG10" s="47">
        <f>SUM(BH10:BX10)</f>
        <v>0</v>
      </c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114">
        <f>SUM(BZ10:CD10)</f>
        <v>0</v>
      </c>
      <c r="BZ10" s="47"/>
      <c r="CA10" s="47"/>
      <c r="CB10" s="47"/>
      <c r="CC10" s="47"/>
      <c r="CD10" s="47">
        <f>SUM(CE10:CH10)</f>
        <v>0</v>
      </c>
      <c r="CE10" s="47"/>
      <c r="CF10" s="47"/>
      <c r="CG10" s="47"/>
      <c r="CH10" s="47"/>
      <c r="CI10" s="47"/>
      <c r="CJ10" s="47"/>
      <c r="CK10" s="31"/>
    </row>
    <row r="11" s="32" customFormat="1" ht="15.75" hidden="1" customHeight="1" spans="1:89">
      <c r="A11" s="27">
        <v>58</v>
      </c>
      <c r="B11" s="28" t="s">
        <v>187</v>
      </c>
      <c r="C11" s="29" t="s">
        <v>28</v>
      </c>
      <c r="D11" s="30" t="s">
        <v>202</v>
      </c>
      <c r="E11" s="30" t="s">
        <v>199</v>
      </c>
      <c r="F11" s="30" t="s">
        <v>200</v>
      </c>
      <c r="G11" s="30" t="s">
        <v>203</v>
      </c>
      <c r="H11" s="48">
        <f>I11+BY11+CI11+CJ11+CK11</f>
        <v>21.32</v>
      </c>
      <c r="I11" s="47">
        <f>J11+AU11+BF11</f>
        <v>21.32</v>
      </c>
      <c r="J11" s="47">
        <f>SUM(K11,N11,S11,T11,AB11,AH11,AM11,AN11,AO11,AP11,AQ11,AR11,AS11,AT11)</f>
        <v>21.32</v>
      </c>
      <c r="K11" s="47">
        <f>SUM(L11:M11)</f>
        <v>0</v>
      </c>
      <c r="L11" s="47"/>
      <c r="M11" s="47"/>
      <c r="N11" s="47">
        <f>SUM(O11:R11)</f>
        <v>0</v>
      </c>
      <c r="O11" s="47"/>
      <c r="P11" s="47"/>
      <c r="Q11" s="47"/>
      <c r="R11" s="47"/>
      <c r="S11" s="47"/>
      <c r="T11" s="47">
        <f>SUM(U11:V11)</f>
        <v>0</v>
      </c>
      <c r="U11" s="47"/>
      <c r="V11" s="47">
        <f>SUM(W11:AA11)</f>
        <v>0</v>
      </c>
      <c r="W11" s="47"/>
      <c r="X11" s="47"/>
      <c r="Y11" s="47"/>
      <c r="Z11" s="47"/>
      <c r="AA11" s="47"/>
      <c r="AB11" s="47">
        <f>SUM(AC11:AG11)</f>
        <v>21.32</v>
      </c>
      <c r="AC11" s="47"/>
      <c r="AD11" s="47"/>
      <c r="AE11" s="47"/>
      <c r="AF11" s="47">
        <v>21.32</v>
      </c>
      <c r="AG11" s="47"/>
      <c r="AH11" s="47">
        <f>SUM(AI11:AL11)</f>
        <v>0</v>
      </c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>
        <f>AV11+AY11+BB11+BC11+BD11+BE11</f>
        <v>0</v>
      </c>
      <c r="AV11" s="47">
        <f>SUM(AW11:AX11)</f>
        <v>0</v>
      </c>
      <c r="AW11" s="47"/>
      <c r="AX11" s="47"/>
      <c r="AY11" s="47">
        <f>SUM(AZ11:BA11)</f>
        <v>0</v>
      </c>
      <c r="AZ11" s="47"/>
      <c r="BA11" s="47"/>
      <c r="BB11" s="47"/>
      <c r="BC11" s="47"/>
      <c r="BD11" s="47"/>
      <c r="BE11" s="47"/>
      <c r="BF11" s="47">
        <f>SUM(BG11)</f>
        <v>0</v>
      </c>
      <c r="BG11" s="47">
        <f>SUM(BH11:BX11)</f>
        <v>0</v>
      </c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114">
        <f>SUM(BZ11:CD11)</f>
        <v>0</v>
      </c>
      <c r="BZ11" s="47"/>
      <c r="CA11" s="47"/>
      <c r="CB11" s="47"/>
      <c r="CC11" s="47"/>
      <c r="CD11" s="47">
        <f>SUM(CE11:CH11)</f>
        <v>0</v>
      </c>
      <c r="CE11" s="47"/>
      <c r="CF11" s="47"/>
      <c r="CG11" s="47"/>
      <c r="CH11" s="47"/>
      <c r="CI11" s="47"/>
      <c r="CJ11" s="47"/>
      <c r="CK11" s="31"/>
    </row>
    <row r="12" s="32" customFormat="1" ht="15.75" hidden="1" customHeight="1" spans="1:89">
      <c r="A12" s="27">
        <v>58</v>
      </c>
      <c r="B12" s="28" t="s">
        <v>187</v>
      </c>
      <c r="C12" s="29" t="s">
        <v>28</v>
      </c>
      <c r="D12" s="30" t="s">
        <v>204</v>
      </c>
      <c r="E12" s="30" t="s">
        <v>205</v>
      </c>
      <c r="F12" s="30" t="s">
        <v>206</v>
      </c>
      <c r="G12" s="30" t="s">
        <v>207</v>
      </c>
      <c r="H12" s="48">
        <f>I12+BY12+CI12+CJ12+CK12</f>
        <v>21.32</v>
      </c>
      <c r="I12" s="47">
        <f>J12+AU12+BF12</f>
        <v>21.32</v>
      </c>
      <c r="J12" s="47">
        <f>SUM(K12,N12,S12,T12,AB12,AH12,AM12,AN12,AO12,AP12,AQ12,AR12,AS12,AT12)</f>
        <v>21.32</v>
      </c>
      <c r="K12" s="47">
        <f>SUM(L12:M12)</f>
        <v>0</v>
      </c>
      <c r="L12" s="47"/>
      <c r="M12" s="47"/>
      <c r="N12" s="47">
        <f>SUM(O12:R12)</f>
        <v>0</v>
      </c>
      <c r="O12" s="47"/>
      <c r="P12" s="47"/>
      <c r="Q12" s="47"/>
      <c r="R12" s="47"/>
      <c r="S12" s="47"/>
      <c r="T12" s="47">
        <f>SUM(U12:V12)</f>
        <v>0</v>
      </c>
      <c r="U12" s="47"/>
      <c r="V12" s="47">
        <f>SUM(W12:AA12)</f>
        <v>0</v>
      </c>
      <c r="W12" s="47"/>
      <c r="X12" s="47"/>
      <c r="Y12" s="47"/>
      <c r="Z12" s="47"/>
      <c r="AA12" s="47"/>
      <c r="AB12" s="47">
        <f>SUM(AC12:AG12)</f>
        <v>21.32</v>
      </c>
      <c r="AC12" s="47"/>
      <c r="AD12" s="47"/>
      <c r="AE12" s="47">
        <v>21.32</v>
      </c>
      <c r="AF12" s="47"/>
      <c r="AG12" s="47"/>
      <c r="AH12" s="47">
        <f>SUM(AI12:AL12)</f>
        <v>0</v>
      </c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>
        <f>AV12+AY12+BB12+BC12+BD12+BE12</f>
        <v>0</v>
      </c>
      <c r="AV12" s="47">
        <f>SUM(AW12:AX12)</f>
        <v>0</v>
      </c>
      <c r="AW12" s="47"/>
      <c r="AX12" s="47"/>
      <c r="AY12" s="47">
        <f>SUM(AZ12:BA12)</f>
        <v>0</v>
      </c>
      <c r="AZ12" s="47"/>
      <c r="BA12" s="47"/>
      <c r="BB12" s="47"/>
      <c r="BC12" s="47"/>
      <c r="BD12" s="47"/>
      <c r="BE12" s="47"/>
      <c r="BF12" s="47">
        <f>SUM(BG12)</f>
        <v>0</v>
      </c>
      <c r="BG12" s="47">
        <f>SUM(BH12:BX12)</f>
        <v>0</v>
      </c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114">
        <f>SUM(BZ12:CD12)</f>
        <v>0</v>
      </c>
      <c r="BZ12" s="47"/>
      <c r="CA12" s="47"/>
      <c r="CB12" s="47"/>
      <c r="CC12" s="47"/>
      <c r="CD12" s="47">
        <f>SUM(CE12:CH12)</f>
        <v>0</v>
      </c>
      <c r="CE12" s="47"/>
      <c r="CF12" s="47"/>
      <c r="CG12" s="47"/>
      <c r="CH12" s="47"/>
      <c r="CI12" s="47"/>
      <c r="CJ12" s="47"/>
      <c r="CK12" s="31"/>
    </row>
    <row r="13" s="32" customFormat="1" ht="15.75" hidden="1" customHeight="1" spans="1:89">
      <c r="A13" s="27">
        <v>58</v>
      </c>
      <c r="B13" s="28" t="s">
        <v>187</v>
      </c>
      <c r="C13" s="29" t="s">
        <v>28</v>
      </c>
      <c r="D13" s="30" t="s">
        <v>208</v>
      </c>
      <c r="E13" s="30" t="s">
        <v>209</v>
      </c>
      <c r="F13" s="30" t="s">
        <v>210</v>
      </c>
      <c r="G13" s="30" t="s">
        <v>211</v>
      </c>
      <c r="H13" s="48">
        <f>I13+BY13+CI13+CJ13+CK13</f>
        <v>80.7</v>
      </c>
      <c r="I13" s="47">
        <f>J13+AU13+BF13</f>
        <v>80.7</v>
      </c>
      <c r="J13" s="47">
        <f>SUM(K13,N13,S13,T13,AB13,AH13,AM13,AN13,AO13,AP13,AQ13,AR13,AS13,AT13)</f>
        <v>80.7</v>
      </c>
      <c r="K13" s="47">
        <f>SUM(L13:M13)</f>
        <v>0</v>
      </c>
      <c r="L13" s="47"/>
      <c r="M13" s="47"/>
      <c r="N13" s="47">
        <f>SUM(O13:R13)</f>
        <v>0</v>
      </c>
      <c r="O13" s="47"/>
      <c r="P13" s="47"/>
      <c r="Q13" s="47"/>
      <c r="R13" s="47"/>
      <c r="S13" s="47"/>
      <c r="T13" s="47">
        <f>SUM(U13:V13)</f>
        <v>0</v>
      </c>
      <c r="U13" s="47"/>
      <c r="V13" s="47">
        <f>SUM(W13:AA13)</f>
        <v>0</v>
      </c>
      <c r="W13" s="47"/>
      <c r="X13" s="47"/>
      <c r="Y13" s="47"/>
      <c r="Z13" s="47"/>
      <c r="AA13" s="47"/>
      <c r="AB13" s="47">
        <f>SUM(AC13:AG13)</f>
        <v>0</v>
      </c>
      <c r="AC13" s="47"/>
      <c r="AD13" s="47"/>
      <c r="AE13" s="47"/>
      <c r="AF13" s="47"/>
      <c r="AG13" s="47"/>
      <c r="AH13" s="47">
        <f>SUM(AI13:AL13)</f>
        <v>0</v>
      </c>
      <c r="AI13" s="47"/>
      <c r="AJ13" s="47"/>
      <c r="AK13" s="47"/>
      <c r="AL13" s="47"/>
      <c r="AM13" s="47"/>
      <c r="AN13" s="47"/>
      <c r="AO13" s="47">
        <v>80.7</v>
      </c>
      <c r="AP13" s="47"/>
      <c r="AQ13" s="47"/>
      <c r="AR13" s="47"/>
      <c r="AS13" s="47"/>
      <c r="AT13" s="47"/>
      <c r="AU13" s="47">
        <f>AV13+AY13+BB13+BC13+BD13+BE13</f>
        <v>0</v>
      </c>
      <c r="AV13" s="47">
        <f>SUM(AW13:AX13)</f>
        <v>0</v>
      </c>
      <c r="AW13" s="47"/>
      <c r="AX13" s="47"/>
      <c r="AY13" s="47">
        <f>SUM(AZ13:BA13)</f>
        <v>0</v>
      </c>
      <c r="AZ13" s="47"/>
      <c r="BA13" s="47"/>
      <c r="BB13" s="47"/>
      <c r="BC13" s="47"/>
      <c r="BD13" s="47"/>
      <c r="BE13" s="47"/>
      <c r="BF13" s="47">
        <f>SUM(BG13)</f>
        <v>0</v>
      </c>
      <c r="BG13" s="47">
        <f>SUM(BH13:BX13)</f>
        <v>0</v>
      </c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114">
        <f>SUM(BZ13:CD13)</f>
        <v>0</v>
      </c>
      <c r="BZ13" s="47"/>
      <c r="CA13" s="47"/>
      <c r="CB13" s="47"/>
      <c r="CC13" s="47"/>
      <c r="CD13" s="47">
        <f>SUM(CE13:CH13)</f>
        <v>0</v>
      </c>
      <c r="CE13" s="47"/>
      <c r="CF13" s="47"/>
      <c r="CG13" s="47"/>
      <c r="CH13" s="47"/>
      <c r="CI13" s="47"/>
      <c r="CJ13" s="47"/>
      <c r="CK13" s="31"/>
    </row>
    <row r="14" s="2" customFormat="1" ht="15.75" hidden="1" customHeight="1" spans="1:89">
      <c r="A14" s="111">
        <v>59</v>
      </c>
      <c r="B14" s="23" t="s">
        <v>61</v>
      </c>
      <c r="C14" s="24" t="s">
        <v>28</v>
      </c>
      <c r="D14" s="25"/>
      <c r="E14" s="25"/>
      <c r="F14" s="25"/>
      <c r="G14" s="25"/>
      <c r="H14" s="112">
        <f>'04支出总表(经济分类)'!G11</f>
        <v>772.54</v>
      </c>
      <c r="I14" s="112">
        <f>'04支出总表(经济分类)'!H11</f>
        <v>222.08</v>
      </c>
      <c r="J14" s="112">
        <f>'04支出总表(经济分类)'!I11</f>
        <v>201.06</v>
      </c>
      <c r="K14" s="112">
        <f>'04支出总表(经济分类)'!J11</f>
        <v>54.48</v>
      </c>
      <c r="L14" s="112">
        <f>'04支出总表(经济分类)'!K11</f>
        <v>52.01</v>
      </c>
      <c r="M14" s="112">
        <f>'04支出总表(经济分类)'!L11</f>
        <v>2.47</v>
      </c>
      <c r="N14" s="112">
        <f>'04支出总表(经济分类)'!M11</f>
        <v>24.7</v>
      </c>
      <c r="O14" s="112">
        <f>'04支出总表(经济分类)'!N11</f>
        <v>24.7</v>
      </c>
      <c r="P14" s="112">
        <f>'04支出总表(经济分类)'!O11</f>
        <v>0</v>
      </c>
      <c r="Q14" s="112">
        <f>'04支出总表(经济分类)'!P11</f>
        <v>0</v>
      </c>
      <c r="R14" s="112">
        <f>'04支出总表(经济分类)'!Q11</f>
        <v>0</v>
      </c>
      <c r="S14" s="112">
        <f>'04支出总表(经济分类)'!R11</f>
        <v>2.04</v>
      </c>
      <c r="T14" s="112">
        <f>'04支出总表(经济分类)'!S11</f>
        <v>50.33</v>
      </c>
      <c r="U14" s="112">
        <f>'04支出总表(经济分类)'!T11</f>
        <v>4.33</v>
      </c>
      <c r="V14" s="112">
        <f>'04支出总表(经济分类)'!U11</f>
        <v>46</v>
      </c>
      <c r="W14" s="112">
        <f>'04支出总表(经济分类)'!V11</f>
        <v>14</v>
      </c>
      <c r="X14" s="112">
        <f>'04支出总表(经济分类)'!W11</f>
        <v>8</v>
      </c>
      <c r="Y14" s="112">
        <f>'04支出总表(经济分类)'!X11</f>
        <v>8</v>
      </c>
      <c r="Z14" s="112">
        <f>'04支出总表(经济分类)'!Y11</f>
        <v>8</v>
      </c>
      <c r="AA14" s="112">
        <f>'04支出总表(经济分类)'!Z11</f>
        <v>8</v>
      </c>
      <c r="AB14" s="112">
        <f>'04支出总表(经济分类)'!AA11</f>
        <v>39.4</v>
      </c>
      <c r="AC14" s="112">
        <f>'04支出总表(经济分类)'!AB11</f>
        <v>18.72</v>
      </c>
      <c r="AD14" s="112">
        <f>'04支出总表(经济分类)'!AC11</f>
        <v>7.49</v>
      </c>
      <c r="AE14" s="112">
        <f>'04支出总表(经济分类)'!AD11</f>
        <v>5.7</v>
      </c>
      <c r="AF14" s="112">
        <f>'04支出总表(经济分类)'!AE11</f>
        <v>7.49</v>
      </c>
      <c r="AG14" s="112">
        <f>'04支出总表(经济分类)'!AF11</f>
        <v>0</v>
      </c>
      <c r="AH14" s="112">
        <f>'04支出总表(经济分类)'!AG11</f>
        <v>6.85</v>
      </c>
      <c r="AI14" s="112">
        <f>'04支出总表(经济分类)'!AH11</f>
        <v>3.11</v>
      </c>
      <c r="AJ14" s="112">
        <f>'04支出总表(经济分类)'!AI11</f>
        <v>3.3</v>
      </c>
      <c r="AK14" s="112">
        <f>'04支出总表(经济分类)'!AJ11</f>
        <v>0.24</v>
      </c>
      <c r="AL14" s="112">
        <f>'04支出总表(经济分类)'!AK11</f>
        <v>0.2</v>
      </c>
      <c r="AM14" s="112">
        <f>'04支出总表(经济分类)'!AL11</f>
        <v>0</v>
      </c>
      <c r="AN14" s="112">
        <f>'04支出总表(经济分类)'!AM11</f>
        <v>0</v>
      </c>
      <c r="AO14" s="112">
        <f>'04支出总表(经济分类)'!AN11</f>
        <v>21.43</v>
      </c>
      <c r="AP14" s="112">
        <f>'04支出总表(经济分类)'!AO11</f>
        <v>0</v>
      </c>
      <c r="AQ14" s="112">
        <f>'04支出总表(经济分类)'!AP11</f>
        <v>1.71</v>
      </c>
      <c r="AR14" s="112">
        <f>'04支出总表(经济分类)'!AQ11</f>
        <v>0</v>
      </c>
      <c r="AS14" s="112">
        <f>'04支出总表(经济分类)'!AR11</f>
        <v>0</v>
      </c>
      <c r="AT14" s="112">
        <f>'04支出总表(经济分类)'!AS11</f>
        <v>0.12</v>
      </c>
      <c r="AU14" s="112">
        <f>'04支出总表(经济分类)'!AT11</f>
        <v>0</v>
      </c>
      <c r="AV14" s="112">
        <f>'04支出总表(经济分类)'!AU11</f>
        <v>0</v>
      </c>
      <c r="AW14" s="112">
        <f>'04支出总表(经济分类)'!AV11</f>
        <v>0</v>
      </c>
      <c r="AX14" s="112">
        <f>'04支出总表(经济分类)'!AW11</f>
        <v>0</v>
      </c>
      <c r="AY14" s="112">
        <f>'04支出总表(经济分类)'!AX11</f>
        <v>0</v>
      </c>
      <c r="AZ14" s="112">
        <f>'04支出总表(经济分类)'!AY11</f>
        <v>0</v>
      </c>
      <c r="BA14" s="112">
        <f>'04支出总表(经济分类)'!AZ11</f>
        <v>0</v>
      </c>
      <c r="BB14" s="112">
        <f>'04支出总表(经济分类)'!BA11</f>
        <v>0</v>
      </c>
      <c r="BC14" s="112">
        <f>'04支出总表(经济分类)'!BB11</f>
        <v>0</v>
      </c>
      <c r="BD14" s="112">
        <f>'04支出总表(经济分类)'!BC11</f>
        <v>0</v>
      </c>
      <c r="BE14" s="112">
        <f>'04支出总表(经济分类)'!BD11</f>
        <v>0</v>
      </c>
      <c r="BF14" s="112">
        <f>'04支出总表(经济分类)'!BE11</f>
        <v>21.02</v>
      </c>
      <c r="BG14" s="112">
        <f>'04支出总表(经济分类)'!BF11</f>
        <v>21.02</v>
      </c>
      <c r="BH14" s="112">
        <f>'04支出总表(经济分类)'!BG11</f>
        <v>5.66</v>
      </c>
      <c r="BI14" s="112">
        <f>'04支出总表(经济分类)'!BH11</f>
        <v>0</v>
      </c>
      <c r="BJ14" s="112">
        <f>'04支出总表(经济分类)'!BI11</f>
        <v>0</v>
      </c>
      <c r="BK14" s="112">
        <f>'04支出总表(经济分类)'!BJ11</f>
        <v>0</v>
      </c>
      <c r="BL14" s="112">
        <f>'04支出总表(经济分类)'!BK11</f>
        <v>0.3</v>
      </c>
      <c r="BM14" s="112">
        <f>'04支出总表(经济分类)'!BL11</f>
        <v>0</v>
      </c>
      <c r="BN14" s="112">
        <f>'04支出总表(经济分类)'!BM11</f>
        <v>0</v>
      </c>
      <c r="BO14" s="112">
        <f>'04支出总表(经济分类)'!BN11</f>
        <v>0</v>
      </c>
      <c r="BP14" s="112">
        <f>'04支出总表(经济分类)'!BO11</f>
        <v>0.17</v>
      </c>
      <c r="BQ14" s="112">
        <f>'04支出总表(经济分类)'!BP11</f>
        <v>1.94</v>
      </c>
      <c r="BR14" s="112">
        <f>'04支出总表(经济分类)'!BQ11</f>
        <v>2.43</v>
      </c>
      <c r="BS14" s="112">
        <f>'04支出总表(经济分类)'!BR11</f>
        <v>0</v>
      </c>
      <c r="BT14" s="112">
        <f>'04支出总表(经济分类)'!BS11</f>
        <v>3.43</v>
      </c>
      <c r="BU14" s="112">
        <f>'04支出总表(经济分类)'!BT11</f>
        <v>0.91</v>
      </c>
      <c r="BV14" s="112">
        <f>'04支出总表(经济分类)'!BU11</f>
        <v>0.26</v>
      </c>
      <c r="BW14" s="112">
        <f>'04支出总表(经济分类)'!BV11</f>
        <v>3.48</v>
      </c>
      <c r="BX14" s="112">
        <f>'04支出总表(经济分类)'!BW11</f>
        <v>2.44</v>
      </c>
      <c r="BY14" s="112">
        <f>'04支出总表(经济分类)'!BX11</f>
        <v>550.46</v>
      </c>
      <c r="BZ14" s="112">
        <f>'04支出总表(经济分类)'!BY11</f>
        <v>0</v>
      </c>
      <c r="CA14" s="112">
        <f>'04支出总表(经济分类)'!BZ11</f>
        <v>510.09</v>
      </c>
      <c r="CB14" s="112">
        <f>'04支出总表(经济分类)'!CA11</f>
        <v>0</v>
      </c>
      <c r="CC14" s="112">
        <f>'04支出总表(经济分类)'!CB11</f>
        <v>38</v>
      </c>
      <c r="CD14" s="112">
        <f>'04支出总表(经济分类)'!CC11</f>
        <v>2.37</v>
      </c>
      <c r="CE14" s="112">
        <f>'04支出总表(经济分类)'!CD11</f>
        <v>0.62</v>
      </c>
      <c r="CF14" s="112">
        <f>'04支出总表(经济分类)'!CE11</f>
        <v>1.75</v>
      </c>
      <c r="CG14" s="112">
        <f>'04支出总表(经济分类)'!CF11</f>
        <v>0</v>
      </c>
      <c r="CH14" s="112">
        <f>'04支出总表(经济分类)'!CG11</f>
        <v>0</v>
      </c>
      <c r="CI14" s="112">
        <f>'04支出总表(经济分类)'!CH11</f>
        <v>0</v>
      </c>
      <c r="CJ14" s="112">
        <f>'04支出总表(经济分类)'!CI11</f>
        <v>0</v>
      </c>
      <c r="CK14" s="26">
        <f>'04支出总表(经济分类)'!CJ11</f>
        <v>0</v>
      </c>
    </row>
    <row r="15" s="32" customFormat="1" ht="15.75" hidden="1" customHeight="1" spans="1:89">
      <c r="A15" s="27">
        <v>59</v>
      </c>
      <c r="B15" s="28" t="s">
        <v>61</v>
      </c>
      <c r="C15" s="29" t="s">
        <v>28</v>
      </c>
      <c r="D15" s="30" t="s">
        <v>212</v>
      </c>
      <c r="E15" s="30" t="s">
        <v>213</v>
      </c>
      <c r="F15" s="30" t="s">
        <v>214</v>
      </c>
      <c r="G15" s="30" t="s">
        <v>214</v>
      </c>
      <c r="H15" s="48">
        <f t="shared" ref="H15:H20" si="0">I15+BY15+CI15+CJ15+CK15</f>
        <v>681.71</v>
      </c>
      <c r="I15" s="47">
        <f t="shared" ref="I15:I20" si="1">J15+AU15+BF15</f>
        <v>161.25</v>
      </c>
      <c r="J15" s="47">
        <f t="shared" ref="J15:J20" si="2">SUM(K15,N15,S15,T15,AB15,AH15,AM15,AN15,AO15,AP15,AQ15,AR15,AS15,AT15)</f>
        <v>140.23</v>
      </c>
      <c r="K15" s="47">
        <f t="shared" ref="K15:K20" si="3">SUM(L15:M15)</f>
        <v>54.48</v>
      </c>
      <c r="L15" s="47">
        <v>52.01</v>
      </c>
      <c r="M15" s="47">
        <v>2.47</v>
      </c>
      <c r="N15" s="47">
        <f t="shared" ref="N15:N20" si="4">SUM(O15:R15)</f>
        <v>24.7</v>
      </c>
      <c r="O15" s="47">
        <v>24.7</v>
      </c>
      <c r="P15" s="47">
        <v>0</v>
      </c>
      <c r="Q15" s="47">
        <v>0</v>
      </c>
      <c r="R15" s="47">
        <v>0</v>
      </c>
      <c r="S15" s="47">
        <v>2.04</v>
      </c>
      <c r="T15" s="47">
        <f t="shared" ref="T15:T20" si="5">SUM(U15:V15)</f>
        <v>50.33</v>
      </c>
      <c r="U15" s="47">
        <v>4.33</v>
      </c>
      <c r="V15" s="47">
        <f t="shared" ref="V15:V20" si="6">SUM(W15:AA15)</f>
        <v>46</v>
      </c>
      <c r="W15" s="47">
        <v>14</v>
      </c>
      <c r="X15" s="47">
        <v>8</v>
      </c>
      <c r="Y15" s="47">
        <v>8</v>
      </c>
      <c r="Z15" s="47">
        <v>8</v>
      </c>
      <c r="AA15" s="47">
        <v>8</v>
      </c>
      <c r="AB15" s="47">
        <f t="shared" ref="AB15:AB20" si="7">SUM(AC15:AG15)</f>
        <v>0</v>
      </c>
      <c r="AC15" s="47"/>
      <c r="AD15" s="47"/>
      <c r="AE15" s="47"/>
      <c r="AF15" s="47"/>
      <c r="AG15" s="47"/>
      <c r="AH15" s="47">
        <f t="shared" ref="AH15:AH20" si="8">SUM(AI15:AL15)</f>
        <v>6.85</v>
      </c>
      <c r="AI15" s="47">
        <v>3.11</v>
      </c>
      <c r="AJ15" s="47">
        <v>3.3</v>
      </c>
      <c r="AK15" s="47">
        <v>0.24</v>
      </c>
      <c r="AL15" s="47">
        <v>0.2</v>
      </c>
      <c r="AM15" s="47"/>
      <c r="AN15" s="47">
        <v>0</v>
      </c>
      <c r="AO15" s="47"/>
      <c r="AP15" s="47">
        <v>0</v>
      </c>
      <c r="AQ15" s="47">
        <v>1.71</v>
      </c>
      <c r="AR15" s="47">
        <v>0</v>
      </c>
      <c r="AS15" s="47">
        <v>0</v>
      </c>
      <c r="AT15" s="47">
        <v>0.12</v>
      </c>
      <c r="AU15" s="47">
        <f t="shared" ref="AU15:AU20" si="9">AV15+AY15+BB15+BC15+BD15+BE15</f>
        <v>0</v>
      </c>
      <c r="AV15" s="47">
        <f t="shared" ref="AV15:AV20" si="10">SUM(AW15:AX15)</f>
        <v>0</v>
      </c>
      <c r="AW15" s="47">
        <v>0</v>
      </c>
      <c r="AX15" s="47">
        <v>0</v>
      </c>
      <c r="AY15" s="47">
        <f t="shared" ref="AY15:AY20" si="11">SUM(AZ15:BA15)</f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f t="shared" ref="BF15:BF20" si="12">SUM(BG15)</f>
        <v>21.02</v>
      </c>
      <c r="BG15" s="47">
        <f t="shared" ref="BG15:BG20" si="13">SUM(BH15:BX15)</f>
        <v>21.02</v>
      </c>
      <c r="BH15" s="47">
        <v>5.66</v>
      </c>
      <c r="BI15" s="47"/>
      <c r="BJ15" s="47"/>
      <c r="BK15" s="47"/>
      <c r="BL15" s="47">
        <v>0.3</v>
      </c>
      <c r="BM15" s="47"/>
      <c r="BN15" s="47"/>
      <c r="BO15" s="47"/>
      <c r="BP15" s="47">
        <v>0.17</v>
      </c>
      <c r="BQ15" s="47">
        <v>1.94</v>
      </c>
      <c r="BR15" s="47">
        <v>2.43</v>
      </c>
      <c r="BS15" s="47">
        <v>0</v>
      </c>
      <c r="BT15" s="47">
        <v>3.43</v>
      </c>
      <c r="BU15" s="47">
        <v>0.91</v>
      </c>
      <c r="BV15" s="47">
        <v>0.26</v>
      </c>
      <c r="BW15" s="47">
        <v>3.48</v>
      </c>
      <c r="BX15" s="47">
        <v>2.44</v>
      </c>
      <c r="BY15" s="114">
        <f t="shared" ref="BY15:BY20" si="14">SUM(BZ15:CD15)</f>
        <v>520.46</v>
      </c>
      <c r="BZ15" s="47"/>
      <c r="CA15" s="47">
        <v>510.09</v>
      </c>
      <c r="CB15" s="47"/>
      <c r="CC15" s="47">
        <v>8</v>
      </c>
      <c r="CD15" s="47">
        <f t="shared" ref="CD15:CD20" si="15">SUM(CE15:CH15)</f>
        <v>2.37</v>
      </c>
      <c r="CE15" s="47">
        <v>0.62</v>
      </c>
      <c r="CF15" s="47">
        <v>1.75</v>
      </c>
      <c r="CG15" s="47">
        <v>0</v>
      </c>
      <c r="CH15" s="47">
        <v>0</v>
      </c>
      <c r="CI15" s="47">
        <v>0</v>
      </c>
      <c r="CJ15" s="47">
        <v>0</v>
      </c>
      <c r="CK15" s="31">
        <v>0</v>
      </c>
    </row>
    <row r="16" s="32" customFormat="1" ht="15.75" hidden="1" customHeight="1" spans="1:89">
      <c r="A16" s="27">
        <v>59</v>
      </c>
      <c r="B16" s="28" t="s">
        <v>61</v>
      </c>
      <c r="C16" s="29" t="s">
        <v>28</v>
      </c>
      <c r="D16" s="30" t="s">
        <v>215</v>
      </c>
      <c r="E16" s="30" t="s">
        <v>213</v>
      </c>
      <c r="F16" s="87" t="s">
        <v>216</v>
      </c>
      <c r="G16" s="30" t="s">
        <v>197</v>
      </c>
      <c r="H16" s="48">
        <f t="shared" si="0"/>
        <v>30</v>
      </c>
      <c r="I16" s="47">
        <f t="shared" si="1"/>
        <v>0</v>
      </c>
      <c r="J16" s="47">
        <f t="shared" si="2"/>
        <v>0</v>
      </c>
      <c r="K16" s="47">
        <f t="shared" si="3"/>
        <v>0</v>
      </c>
      <c r="L16" s="47">
        <v>0</v>
      </c>
      <c r="M16" s="47"/>
      <c r="N16" s="47">
        <f t="shared" si="4"/>
        <v>0</v>
      </c>
      <c r="O16" s="47">
        <v>0</v>
      </c>
      <c r="P16" s="47">
        <v>0</v>
      </c>
      <c r="Q16" s="47">
        <v>0</v>
      </c>
      <c r="R16" s="47">
        <v>0</v>
      </c>
      <c r="S16" s="47"/>
      <c r="T16" s="47">
        <f t="shared" si="5"/>
        <v>0</v>
      </c>
      <c r="U16" s="47">
        <v>0</v>
      </c>
      <c r="V16" s="47">
        <f t="shared" si="6"/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f t="shared" si="7"/>
        <v>0</v>
      </c>
      <c r="AC16" s="47"/>
      <c r="AD16" s="47"/>
      <c r="AE16" s="47"/>
      <c r="AF16" s="47"/>
      <c r="AG16" s="47"/>
      <c r="AH16" s="47">
        <f t="shared" si="8"/>
        <v>0</v>
      </c>
      <c r="AI16" s="47"/>
      <c r="AJ16" s="47"/>
      <c r="AK16" s="47"/>
      <c r="AL16" s="47"/>
      <c r="AM16" s="47"/>
      <c r="AN16" s="47">
        <v>0</v>
      </c>
      <c r="AO16" s="47"/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f t="shared" si="9"/>
        <v>0</v>
      </c>
      <c r="AV16" s="47">
        <f t="shared" si="10"/>
        <v>0</v>
      </c>
      <c r="AW16" s="47">
        <v>0</v>
      </c>
      <c r="AX16" s="47">
        <v>0</v>
      </c>
      <c r="AY16" s="47">
        <f t="shared" si="11"/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f t="shared" si="12"/>
        <v>0</v>
      </c>
      <c r="BG16" s="47">
        <f t="shared" si="13"/>
        <v>0</v>
      </c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>
        <v>0</v>
      </c>
      <c r="BT16" s="47">
        <v>0</v>
      </c>
      <c r="BU16" s="47">
        <v>0</v>
      </c>
      <c r="BV16" s="47"/>
      <c r="BW16" s="47">
        <v>0</v>
      </c>
      <c r="BX16" s="47">
        <v>0</v>
      </c>
      <c r="BY16" s="114">
        <f t="shared" si="14"/>
        <v>30</v>
      </c>
      <c r="BZ16" s="47"/>
      <c r="CA16" s="47"/>
      <c r="CB16" s="47"/>
      <c r="CC16" s="47">
        <v>30</v>
      </c>
      <c r="CD16" s="47">
        <f t="shared" si="15"/>
        <v>0</v>
      </c>
      <c r="CE16" s="47">
        <v>0</v>
      </c>
      <c r="CF16" s="47">
        <v>0</v>
      </c>
      <c r="CG16" s="47">
        <v>0</v>
      </c>
      <c r="CH16" s="47">
        <v>0</v>
      </c>
      <c r="CI16" s="47">
        <v>0</v>
      </c>
      <c r="CJ16" s="47">
        <v>0</v>
      </c>
      <c r="CK16" s="31">
        <v>0</v>
      </c>
    </row>
    <row r="17" s="32" customFormat="1" ht="15.75" hidden="1" customHeight="1" spans="1:89">
      <c r="A17" s="27">
        <v>59</v>
      </c>
      <c r="B17" s="28" t="s">
        <v>61</v>
      </c>
      <c r="C17" s="29" t="s">
        <v>28</v>
      </c>
      <c r="D17" s="30" t="s">
        <v>198</v>
      </c>
      <c r="E17" s="30" t="s">
        <v>199</v>
      </c>
      <c r="F17" s="30" t="s">
        <v>200</v>
      </c>
      <c r="G17" s="30" t="s">
        <v>201</v>
      </c>
      <c r="H17" s="48">
        <f t="shared" si="0"/>
        <v>18.72</v>
      </c>
      <c r="I17" s="47">
        <f t="shared" si="1"/>
        <v>18.72</v>
      </c>
      <c r="J17" s="47">
        <f t="shared" si="2"/>
        <v>18.72</v>
      </c>
      <c r="K17" s="47">
        <f t="shared" si="3"/>
        <v>0</v>
      </c>
      <c r="L17" s="47"/>
      <c r="M17" s="47"/>
      <c r="N17" s="47">
        <f t="shared" si="4"/>
        <v>0</v>
      </c>
      <c r="O17" s="47"/>
      <c r="P17" s="47"/>
      <c r="Q17" s="47"/>
      <c r="R17" s="47"/>
      <c r="S17" s="47"/>
      <c r="T17" s="47">
        <f t="shared" si="5"/>
        <v>0</v>
      </c>
      <c r="U17" s="47"/>
      <c r="V17" s="47">
        <f t="shared" si="6"/>
        <v>0</v>
      </c>
      <c r="W17" s="47"/>
      <c r="X17" s="47"/>
      <c r="Y17" s="47"/>
      <c r="Z17" s="47"/>
      <c r="AA17" s="47"/>
      <c r="AB17" s="47">
        <f t="shared" si="7"/>
        <v>18.72</v>
      </c>
      <c r="AC17" s="47">
        <v>18.72</v>
      </c>
      <c r="AD17" s="47"/>
      <c r="AE17" s="47"/>
      <c r="AF17" s="47"/>
      <c r="AG17" s="47"/>
      <c r="AH17" s="47">
        <f t="shared" si="8"/>
        <v>0</v>
      </c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>
        <f t="shared" si="9"/>
        <v>0</v>
      </c>
      <c r="AV17" s="47">
        <f t="shared" si="10"/>
        <v>0</v>
      </c>
      <c r="AW17" s="47"/>
      <c r="AX17" s="47"/>
      <c r="AY17" s="47">
        <f t="shared" si="11"/>
        <v>0</v>
      </c>
      <c r="AZ17" s="47"/>
      <c r="BA17" s="47"/>
      <c r="BB17" s="47"/>
      <c r="BC17" s="47"/>
      <c r="BD17" s="47"/>
      <c r="BE17" s="47"/>
      <c r="BF17" s="47">
        <f t="shared" si="12"/>
        <v>0</v>
      </c>
      <c r="BG17" s="47">
        <f t="shared" si="13"/>
        <v>0</v>
      </c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114">
        <f t="shared" si="14"/>
        <v>0</v>
      </c>
      <c r="BZ17" s="47"/>
      <c r="CA17" s="47"/>
      <c r="CB17" s="47"/>
      <c r="CC17" s="47"/>
      <c r="CD17" s="47">
        <f t="shared" si="15"/>
        <v>0</v>
      </c>
      <c r="CE17" s="47"/>
      <c r="CF17" s="47"/>
      <c r="CG17" s="47"/>
      <c r="CH17" s="47"/>
      <c r="CI17" s="47"/>
      <c r="CJ17" s="47"/>
      <c r="CK17" s="31"/>
    </row>
    <row r="18" s="32" customFormat="1" ht="15.75" hidden="1" customHeight="1" spans="1:89">
      <c r="A18" s="27">
        <v>59</v>
      </c>
      <c r="B18" s="28" t="s">
        <v>61</v>
      </c>
      <c r="C18" s="29" t="s">
        <v>28</v>
      </c>
      <c r="D18" s="30" t="s">
        <v>202</v>
      </c>
      <c r="E18" s="30" t="s">
        <v>199</v>
      </c>
      <c r="F18" s="30" t="s">
        <v>200</v>
      </c>
      <c r="G18" s="30" t="s">
        <v>203</v>
      </c>
      <c r="H18" s="48">
        <f t="shared" si="0"/>
        <v>7.49</v>
      </c>
      <c r="I18" s="47">
        <f t="shared" si="1"/>
        <v>7.49</v>
      </c>
      <c r="J18" s="47">
        <f t="shared" si="2"/>
        <v>7.49</v>
      </c>
      <c r="K18" s="47">
        <f t="shared" si="3"/>
        <v>0</v>
      </c>
      <c r="L18" s="47"/>
      <c r="M18" s="47"/>
      <c r="N18" s="47">
        <f t="shared" si="4"/>
        <v>0</v>
      </c>
      <c r="O18" s="47"/>
      <c r="P18" s="47"/>
      <c r="Q18" s="47"/>
      <c r="R18" s="47"/>
      <c r="S18" s="47"/>
      <c r="T18" s="47">
        <f t="shared" si="5"/>
        <v>0</v>
      </c>
      <c r="U18" s="47"/>
      <c r="V18" s="47">
        <f t="shared" si="6"/>
        <v>0</v>
      </c>
      <c r="W18" s="47"/>
      <c r="X18" s="47"/>
      <c r="Y18" s="47"/>
      <c r="Z18" s="47"/>
      <c r="AA18" s="47"/>
      <c r="AB18" s="47">
        <f t="shared" si="7"/>
        <v>7.49</v>
      </c>
      <c r="AC18" s="47"/>
      <c r="AD18" s="47"/>
      <c r="AE18" s="47"/>
      <c r="AF18" s="47">
        <v>7.49</v>
      </c>
      <c r="AG18" s="47"/>
      <c r="AH18" s="47">
        <f t="shared" si="8"/>
        <v>0</v>
      </c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>
        <f t="shared" si="9"/>
        <v>0</v>
      </c>
      <c r="AV18" s="47">
        <f t="shared" si="10"/>
        <v>0</v>
      </c>
      <c r="AW18" s="47"/>
      <c r="AX18" s="47"/>
      <c r="AY18" s="47">
        <f t="shared" si="11"/>
        <v>0</v>
      </c>
      <c r="AZ18" s="47"/>
      <c r="BA18" s="47"/>
      <c r="BB18" s="47"/>
      <c r="BC18" s="47"/>
      <c r="BD18" s="47"/>
      <c r="BE18" s="47"/>
      <c r="BF18" s="47">
        <f t="shared" si="12"/>
        <v>0</v>
      </c>
      <c r="BG18" s="47">
        <f t="shared" si="13"/>
        <v>0</v>
      </c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114">
        <f t="shared" si="14"/>
        <v>0</v>
      </c>
      <c r="BZ18" s="47"/>
      <c r="CA18" s="47"/>
      <c r="CB18" s="47"/>
      <c r="CC18" s="47"/>
      <c r="CD18" s="47">
        <f t="shared" si="15"/>
        <v>0</v>
      </c>
      <c r="CE18" s="47"/>
      <c r="CF18" s="47"/>
      <c r="CG18" s="47"/>
      <c r="CH18" s="47"/>
      <c r="CI18" s="47"/>
      <c r="CJ18" s="47"/>
      <c r="CK18" s="31"/>
    </row>
    <row r="19" s="32" customFormat="1" ht="15.75" hidden="1" customHeight="1" spans="1:89">
      <c r="A19" s="27">
        <v>59</v>
      </c>
      <c r="B19" s="28" t="s">
        <v>61</v>
      </c>
      <c r="C19" s="29" t="s">
        <v>28</v>
      </c>
      <c r="D19" s="30" t="s">
        <v>217</v>
      </c>
      <c r="E19" s="30" t="s">
        <v>205</v>
      </c>
      <c r="F19" s="30" t="s">
        <v>206</v>
      </c>
      <c r="G19" s="30" t="s">
        <v>218</v>
      </c>
      <c r="H19" s="48">
        <f t="shared" si="0"/>
        <v>13.19</v>
      </c>
      <c r="I19" s="47">
        <f t="shared" si="1"/>
        <v>13.19</v>
      </c>
      <c r="J19" s="47">
        <f t="shared" si="2"/>
        <v>13.19</v>
      </c>
      <c r="K19" s="47">
        <f t="shared" si="3"/>
        <v>0</v>
      </c>
      <c r="L19" s="47">
        <v>0</v>
      </c>
      <c r="M19" s="47"/>
      <c r="N19" s="47">
        <f t="shared" si="4"/>
        <v>0</v>
      </c>
      <c r="O19" s="47">
        <v>0</v>
      </c>
      <c r="P19" s="47">
        <v>0</v>
      </c>
      <c r="Q19" s="47">
        <v>0</v>
      </c>
      <c r="R19" s="47">
        <v>0</v>
      </c>
      <c r="S19" s="47"/>
      <c r="T19" s="47">
        <f t="shared" si="5"/>
        <v>0</v>
      </c>
      <c r="U19" s="47">
        <v>0</v>
      </c>
      <c r="V19" s="47">
        <f t="shared" si="6"/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f t="shared" si="7"/>
        <v>13.19</v>
      </c>
      <c r="AC19" s="47"/>
      <c r="AD19" s="47">
        <v>7.49</v>
      </c>
      <c r="AE19" s="47">
        <v>5.7</v>
      </c>
      <c r="AF19" s="47"/>
      <c r="AG19" s="47"/>
      <c r="AH19" s="47">
        <f t="shared" si="8"/>
        <v>0</v>
      </c>
      <c r="AI19" s="47"/>
      <c r="AJ19" s="47"/>
      <c r="AK19" s="47"/>
      <c r="AL19" s="47"/>
      <c r="AM19" s="47"/>
      <c r="AN19" s="47">
        <v>0</v>
      </c>
      <c r="AO19" s="47"/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f t="shared" si="9"/>
        <v>0</v>
      </c>
      <c r="AV19" s="47">
        <f t="shared" si="10"/>
        <v>0</v>
      </c>
      <c r="AW19" s="47">
        <v>0</v>
      </c>
      <c r="AX19" s="47">
        <v>0</v>
      </c>
      <c r="AY19" s="47">
        <f t="shared" si="11"/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f t="shared" si="12"/>
        <v>0</v>
      </c>
      <c r="BG19" s="47">
        <f t="shared" si="13"/>
        <v>0</v>
      </c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>
        <v>0</v>
      </c>
      <c r="BT19" s="47">
        <v>0</v>
      </c>
      <c r="BU19" s="47">
        <v>0</v>
      </c>
      <c r="BV19" s="47"/>
      <c r="BW19" s="47">
        <v>0</v>
      </c>
      <c r="BX19" s="47">
        <v>0</v>
      </c>
      <c r="BY19" s="114">
        <f t="shared" si="14"/>
        <v>0</v>
      </c>
      <c r="BZ19" s="47"/>
      <c r="CA19" s="47"/>
      <c r="CB19" s="47"/>
      <c r="CC19" s="47"/>
      <c r="CD19" s="47">
        <f t="shared" si="15"/>
        <v>0</v>
      </c>
      <c r="CE19" s="47">
        <v>0</v>
      </c>
      <c r="CF19" s="47">
        <v>0</v>
      </c>
      <c r="CG19" s="47">
        <v>0</v>
      </c>
      <c r="CH19" s="47">
        <v>0</v>
      </c>
      <c r="CI19" s="47">
        <v>0</v>
      </c>
      <c r="CJ19" s="47">
        <v>0</v>
      </c>
      <c r="CK19" s="31">
        <v>0</v>
      </c>
    </row>
    <row r="20" s="32" customFormat="1" ht="15.75" hidden="1" customHeight="1" spans="1:89">
      <c r="A20" s="27">
        <v>59</v>
      </c>
      <c r="B20" s="28" t="s">
        <v>61</v>
      </c>
      <c r="C20" s="29" t="s">
        <v>28</v>
      </c>
      <c r="D20" s="30" t="s">
        <v>208</v>
      </c>
      <c r="E20" s="30" t="s">
        <v>209</v>
      </c>
      <c r="F20" s="30" t="s">
        <v>210</v>
      </c>
      <c r="G20" s="30" t="s">
        <v>211</v>
      </c>
      <c r="H20" s="48">
        <f t="shared" si="0"/>
        <v>21.43</v>
      </c>
      <c r="I20" s="47">
        <f t="shared" si="1"/>
        <v>21.43</v>
      </c>
      <c r="J20" s="47">
        <f t="shared" si="2"/>
        <v>21.43</v>
      </c>
      <c r="K20" s="47">
        <f t="shared" si="3"/>
        <v>0</v>
      </c>
      <c r="L20" s="47"/>
      <c r="M20" s="47"/>
      <c r="N20" s="47">
        <f t="shared" si="4"/>
        <v>0</v>
      </c>
      <c r="O20" s="47"/>
      <c r="P20" s="47"/>
      <c r="Q20" s="47"/>
      <c r="R20" s="47"/>
      <c r="S20" s="47"/>
      <c r="T20" s="47">
        <f t="shared" si="5"/>
        <v>0</v>
      </c>
      <c r="U20" s="47"/>
      <c r="V20" s="47">
        <f t="shared" si="6"/>
        <v>0</v>
      </c>
      <c r="W20" s="47"/>
      <c r="X20" s="47"/>
      <c r="Y20" s="47"/>
      <c r="Z20" s="47"/>
      <c r="AA20" s="47"/>
      <c r="AB20" s="47">
        <f t="shared" si="7"/>
        <v>0</v>
      </c>
      <c r="AC20" s="47"/>
      <c r="AD20" s="47"/>
      <c r="AE20" s="47"/>
      <c r="AF20" s="47"/>
      <c r="AG20" s="47"/>
      <c r="AH20" s="47">
        <f t="shared" si="8"/>
        <v>0</v>
      </c>
      <c r="AI20" s="47"/>
      <c r="AJ20" s="47"/>
      <c r="AK20" s="47"/>
      <c r="AL20" s="47"/>
      <c r="AM20" s="47"/>
      <c r="AN20" s="47"/>
      <c r="AO20" s="47">
        <v>21.43</v>
      </c>
      <c r="AP20" s="47"/>
      <c r="AQ20" s="47"/>
      <c r="AR20" s="47"/>
      <c r="AS20" s="47"/>
      <c r="AT20" s="47"/>
      <c r="AU20" s="47">
        <f t="shared" si="9"/>
        <v>0</v>
      </c>
      <c r="AV20" s="47">
        <f t="shared" si="10"/>
        <v>0</v>
      </c>
      <c r="AW20" s="47"/>
      <c r="AX20" s="47"/>
      <c r="AY20" s="47">
        <f t="shared" si="11"/>
        <v>0</v>
      </c>
      <c r="AZ20" s="47"/>
      <c r="BA20" s="47"/>
      <c r="BB20" s="47"/>
      <c r="BC20" s="47"/>
      <c r="BD20" s="47"/>
      <c r="BE20" s="47"/>
      <c r="BF20" s="47">
        <f t="shared" si="12"/>
        <v>0</v>
      </c>
      <c r="BG20" s="47">
        <f t="shared" si="13"/>
        <v>0</v>
      </c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114">
        <f t="shared" si="14"/>
        <v>0</v>
      </c>
      <c r="BZ20" s="47"/>
      <c r="CA20" s="47"/>
      <c r="CB20" s="47"/>
      <c r="CC20" s="47"/>
      <c r="CD20" s="47">
        <f t="shared" si="15"/>
        <v>0</v>
      </c>
      <c r="CE20" s="47"/>
      <c r="CF20" s="47"/>
      <c r="CG20" s="47"/>
      <c r="CH20" s="47"/>
      <c r="CI20" s="47"/>
      <c r="CJ20" s="47"/>
      <c r="CK20" s="31"/>
    </row>
    <row r="21" s="2" customFormat="1" ht="15.75" hidden="1" customHeight="1" spans="1:89">
      <c r="A21" s="111">
        <v>60</v>
      </c>
      <c r="B21" s="23" t="s">
        <v>62</v>
      </c>
      <c r="C21" s="24" t="s">
        <v>28</v>
      </c>
      <c r="D21" s="25"/>
      <c r="E21" s="25"/>
      <c r="F21" s="25"/>
      <c r="G21" s="25"/>
      <c r="H21" s="112">
        <f>'04支出总表(经济分类)'!G12</f>
        <v>344.2</v>
      </c>
      <c r="I21" s="112">
        <f>'04支出总表(经济分类)'!H12</f>
        <v>193.01</v>
      </c>
      <c r="J21" s="112">
        <f>'04支出总表(经济分类)'!I12</f>
        <v>177.52</v>
      </c>
      <c r="K21" s="112">
        <f>'04支出总表(经济分类)'!J12</f>
        <v>41.33</v>
      </c>
      <c r="L21" s="112">
        <f>'04支出总表(经济分类)'!K12</f>
        <v>19.52</v>
      </c>
      <c r="M21" s="112">
        <f>'04支出总表(经济分类)'!L12</f>
        <v>21.81</v>
      </c>
      <c r="N21" s="112">
        <f>'04支出总表(经济分类)'!M12</f>
        <v>10.2</v>
      </c>
      <c r="O21" s="112">
        <f>'04支出总表(经济分类)'!N12</f>
        <v>10.2</v>
      </c>
      <c r="P21" s="112">
        <f>'04支出总表(经济分类)'!O12</f>
        <v>0</v>
      </c>
      <c r="Q21" s="112">
        <f>'04支出总表(经济分类)'!P12</f>
        <v>0</v>
      </c>
      <c r="R21" s="112">
        <f>'04支出总表(经济分类)'!Q12</f>
        <v>0</v>
      </c>
      <c r="S21" s="112">
        <f>'04支出总表(经济分类)'!R12</f>
        <v>13.16</v>
      </c>
      <c r="T21" s="112">
        <f>'04支出总表(经济分类)'!S12</f>
        <v>58.63</v>
      </c>
      <c r="U21" s="112">
        <f>'04支出总表(经济分类)'!T12</f>
        <v>1.63</v>
      </c>
      <c r="V21" s="112">
        <f>'04支出总表(经济分类)'!U12</f>
        <v>57</v>
      </c>
      <c r="W21" s="112">
        <f>'04支出总表(经济分类)'!V12</f>
        <v>12</v>
      </c>
      <c r="X21" s="112">
        <f>'04支出总表(经济分类)'!W12</f>
        <v>9</v>
      </c>
      <c r="Y21" s="112">
        <f>'04支出总表(经济分类)'!X12</f>
        <v>18</v>
      </c>
      <c r="Z21" s="112">
        <f>'04支出总表(经济分类)'!Y12</f>
        <v>9</v>
      </c>
      <c r="AA21" s="112">
        <f>'04支出总表(经济分类)'!Z12</f>
        <v>9</v>
      </c>
      <c r="AB21" s="112">
        <f>'04支出总表(经济分类)'!AA12</f>
        <v>28.34</v>
      </c>
      <c r="AC21" s="112">
        <f>'04支出总表(经济分类)'!AB12</f>
        <v>15.38</v>
      </c>
      <c r="AD21" s="112">
        <f>'04支出总表(经济分类)'!AC12</f>
        <v>6.38</v>
      </c>
      <c r="AE21" s="112">
        <f>'04支出总表(经济分类)'!AD12</f>
        <v>0</v>
      </c>
      <c r="AF21" s="112">
        <f>'04支出总表(经济分类)'!AE12</f>
        <v>6.15</v>
      </c>
      <c r="AG21" s="112">
        <f>'04支出总表(经济分类)'!AF12</f>
        <v>0.43</v>
      </c>
      <c r="AH21" s="112">
        <f>'04支出总表(经济分类)'!AG12</f>
        <v>5.11</v>
      </c>
      <c r="AI21" s="112">
        <f>'04支出总表(经济分类)'!AH12</f>
        <v>1.2</v>
      </c>
      <c r="AJ21" s="112">
        <f>'04支出总表(经济分类)'!AI12</f>
        <v>1.12</v>
      </c>
      <c r="AK21" s="112">
        <f>'04支出总表(经济分类)'!AJ12</f>
        <v>1.44</v>
      </c>
      <c r="AL21" s="112">
        <f>'04支出总表(经济分类)'!AK12</f>
        <v>1.35</v>
      </c>
      <c r="AM21" s="112">
        <f>'04支出总表(经济分类)'!AL12</f>
        <v>0.07</v>
      </c>
      <c r="AN21" s="112">
        <f>'04支出总表(经济分类)'!AM12</f>
        <v>4.03</v>
      </c>
      <c r="AO21" s="112">
        <f>'04支出总表(经济分类)'!AN12</f>
        <v>11.35</v>
      </c>
      <c r="AP21" s="112">
        <f>'04支出总表(经济分类)'!AO12</f>
        <v>3.92</v>
      </c>
      <c r="AQ21" s="112">
        <f>'04支出总表(经济分类)'!AP12</f>
        <v>1.38</v>
      </c>
      <c r="AR21" s="112">
        <f>'04支出总表(经济分类)'!AQ12</f>
        <v>0</v>
      </c>
      <c r="AS21" s="112">
        <f>'04支出总表(经济分类)'!AR12</f>
        <v>0</v>
      </c>
      <c r="AT21" s="112">
        <f>'04支出总表(经济分类)'!AS12</f>
        <v>0</v>
      </c>
      <c r="AU21" s="112">
        <f>'04支出总表(经济分类)'!AT12</f>
        <v>1.9</v>
      </c>
      <c r="AV21" s="112">
        <f>'04支出总表(经济分类)'!AU12</f>
        <v>0</v>
      </c>
      <c r="AW21" s="112">
        <f>'04支出总表(经济分类)'!AV12</f>
        <v>0</v>
      </c>
      <c r="AX21" s="112">
        <f>'04支出总表(经济分类)'!AW12</f>
        <v>0</v>
      </c>
      <c r="AY21" s="112">
        <f>'04支出总表(经济分类)'!AX12</f>
        <v>0.4</v>
      </c>
      <c r="AZ21" s="112">
        <f>'04支出总表(经济分类)'!AY12</f>
        <v>0.4</v>
      </c>
      <c r="BA21" s="112">
        <f>'04支出总表(经济分类)'!AZ12</f>
        <v>0</v>
      </c>
      <c r="BB21" s="112">
        <f>'04支出总表(经济分类)'!BA12</f>
        <v>0</v>
      </c>
      <c r="BC21" s="112">
        <f>'04支出总表(经济分类)'!BB12</f>
        <v>0</v>
      </c>
      <c r="BD21" s="112">
        <f>'04支出总表(经济分类)'!BC12</f>
        <v>0</v>
      </c>
      <c r="BE21" s="112">
        <f>'04支出总表(经济分类)'!BD12</f>
        <v>1.5</v>
      </c>
      <c r="BF21" s="112">
        <f>'04支出总表(经济分类)'!BE12</f>
        <v>13.59</v>
      </c>
      <c r="BG21" s="112">
        <f>'04支出总表(经济分类)'!BF12</f>
        <v>13.59</v>
      </c>
      <c r="BH21" s="112">
        <f>'04支出总表(经济分类)'!BG12</f>
        <v>1.2</v>
      </c>
      <c r="BI21" s="112">
        <f>'04支出总表(经济分类)'!BH12</f>
        <v>1</v>
      </c>
      <c r="BJ21" s="112">
        <f>'04支出总表(经济分类)'!BI12</f>
        <v>1</v>
      </c>
      <c r="BK21" s="112">
        <f>'04支出总表(经济分类)'!BJ12</f>
        <v>0</v>
      </c>
      <c r="BL21" s="112">
        <f>'04支出总表(经济分类)'!BK12</f>
        <v>1.5</v>
      </c>
      <c r="BM21" s="112">
        <f>'04支出总表(经济分类)'!BL12</f>
        <v>1.5</v>
      </c>
      <c r="BN21" s="112">
        <f>'04支出总表(经济分类)'!BM12</f>
        <v>0</v>
      </c>
      <c r="BO21" s="112">
        <f>'04支出总表(经济分类)'!BN12</f>
        <v>0</v>
      </c>
      <c r="BP21" s="112">
        <f>'04支出总表(经济分类)'!BO12</f>
        <v>0.14</v>
      </c>
      <c r="BQ21" s="112">
        <f>'04支出总表(经济分类)'!BP12</f>
        <v>1.49</v>
      </c>
      <c r="BR21" s="112">
        <f>'04支出总表(经济分类)'!BQ12</f>
        <v>1.86</v>
      </c>
      <c r="BS21" s="112">
        <f>'04支出总表(经济分类)'!BR12</f>
        <v>0</v>
      </c>
      <c r="BT21" s="112">
        <f>'04支出总表(经济分类)'!BS12</f>
        <v>1.32</v>
      </c>
      <c r="BU21" s="112">
        <f>'04支出总表(经济分类)'!BT12</f>
        <v>0</v>
      </c>
      <c r="BV21" s="112">
        <f>'04支出总表(经济分类)'!BU12</f>
        <v>1.58</v>
      </c>
      <c r="BW21" s="112">
        <f>'04支出总表(经济分类)'!BV12</f>
        <v>0</v>
      </c>
      <c r="BX21" s="112">
        <f>'04支出总表(经济分类)'!BW12</f>
        <v>1</v>
      </c>
      <c r="BY21" s="112">
        <f>'04支出总表(经济分类)'!BX12</f>
        <v>151.19</v>
      </c>
      <c r="BZ21" s="112">
        <f>'04支出总表(经济分类)'!BY12</f>
        <v>0</v>
      </c>
      <c r="CA21" s="112">
        <f>'04支出总表(经济分类)'!BZ12</f>
        <v>98</v>
      </c>
      <c r="CB21" s="112">
        <f>'04支出总表(经济分类)'!CA12</f>
        <v>0</v>
      </c>
      <c r="CC21" s="112">
        <f>'04支出总表(经济分类)'!CB12</f>
        <v>50</v>
      </c>
      <c r="CD21" s="112">
        <f>'04支出总表(经济分类)'!CC12</f>
        <v>3.19</v>
      </c>
      <c r="CE21" s="112">
        <f>'04支出总表(经济分类)'!CD12</f>
        <v>3.19</v>
      </c>
      <c r="CF21" s="112">
        <f>'04支出总表(经济分类)'!CE12</f>
        <v>0</v>
      </c>
      <c r="CG21" s="112">
        <f>'04支出总表(经济分类)'!CF12</f>
        <v>0</v>
      </c>
      <c r="CH21" s="112">
        <f>'04支出总表(经济分类)'!CG12</f>
        <v>0</v>
      </c>
      <c r="CI21" s="112">
        <f>'04支出总表(经济分类)'!CH12</f>
        <v>0</v>
      </c>
      <c r="CJ21" s="112">
        <f>'04支出总表(经济分类)'!CI12</f>
        <v>0</v>
      </c>
      <c r="CK21" s="26">
        <f>'04支出总表(经济分类)'!CJ12</f>
        <v>0</v>
      </c>
    </row>
    <row r="22" s="32" customFormat="1" ht="15.75" hidden="1" customHeight="1" spans="1:89">
      <c r="A22" s="27">
        <v>60</v>
      </c>
      <c r="B22" s="28" t="s">
        <v>62</v>
      </c>
      <c r="C22" s="29" t="s">
        <v>28</v>
      </c>
      <c r="D22" s="30" t="s">
        <v>212</v>
      </c>
      <c r="E22" s="30" t="s">
        <v>213</v>
      </c>
      <c r="F22" s="30" t="s">
        <v>214</v>
      </c>
      <c r="G22" s="30" t="s">
        <v>214</v>
      </c>
      <c r="H22" s="48">
        <f>I22+BY22+CI22+CJ22+CK22</f>
        <v>300.59</v>
      </c>
      <c r="I22" s="47">
        <f>J22+AU22+BF22</f>
        <v>149.4</v>
      </c>
      <c r="J22" s="47">
        <f>SUM(K22,N22,S22,T22,AB22,AH22,AM22,AN22,AO22,AP22,AQ22,AR22,AS22,AT22)</f>
        <v>133.91</v>
      </c>
      <c r="K22" s="47">
        <f>SUM(L22:M22)</f>
        <v>41.33</v>
      </c>
      <c r="L22" s="47">
        <v>19.52</v>
      </c>
      <c r="M22" s="47">
        <v>21.81</v>
      </c>
      <c r="N22" s="47">
        <f>SUM(O22:R22)</f>
        <v>10.2</v>
      </c>
      <c r="O22" s="47">
        <v>10.2</v>
      </c>
      <c r="P22" s="47">
        <v>0</v>
      </c>
      <c r="Q22" s="47">
        <v>0</v>
      </c>
      <c r="R22" s="47">
        <v>0</v>
      </c>
      <c r="S22" s="47">
        <v>13.16</v>
      </c>
      <c r="T22" s="47">
        <f>SUM(U22:V22)</f>
        <v>58.63</v>
      </c>
      <c r="U22" s="47">
        <v>1.63</v>
      </c>
      <c r="V22" s="47">
        <f>SUM(W22:AA22)</f>
        <v>57</v>
      </c>
      <c r="W22" s="47">
        <v>12</v>
      </c>
      <c r="X22" s="47">
        <v>9</v>
      </c>
      <c r="Y22" s="47">
        <v>18</v>
      </c>
      <c r="Z22" s="47">
        <v>9</v>
      </c>
      <c r="AA22" s="47">
        <v>9</v>
      </c>
      <c r="AB22" s="47">
        <f>SUM(AC22:AG22)</f>
        <v>0</v>
      </c>
      <c r="AC22" s="47"/>
      <c r="AD22" s="47"/>
      <c r="AE22" s="47"/>
      <c r="AF22" s="47"/>
      <c r="AG22" s="47"/>
      <c r="AH22" s="47">
        <f>SUM(AI22:AL22)</f>
        <v>5.11</v>
      </c>
      <c r="AI22" s="47">
        <v>1.2</v>
      </c>
      <c r="AJ22" s="47">
        <v>1.12</v>
      </c>
      <c r="AK22" s="47">
        <v>1.44</v>
      </c>
      <c r="AL22" s="47">
        <v>1.35</v>
      </c>
      <c r="AM22" s="47">
        <v>0.07</v>
      </c>
      <c r="AN22" s="47">
        <v>4.03</v>
      </c>
      <c r="AO22" s="47"/>
      <c r="AP22" s="47">
        <v>0</v>
      </c>
      <c r="AQ22" s="47">
        <v>1.38</v>
      </c>
      <c r="AR22" s="47">
        <v>0</v>
      </c>
      <c r="AS22" s="47">
        <v>0</v>
      </c>
      <c r="AT22" s="47">
        <v>0</v>
      </c>
      <c r="AU22" s="47">
        <f>AV22+AY22+BB22+BC22+BD22+BE22</f>
        <v>1.9</v>
      </c>
      <c r="AV22" s="47">
        <f>SUM(AW22:AX22)</f>
        <v>0</v>
      </c>
      <c r="AW22" s="47">
        <v>0</v>
      </c>
      <c r="AX22" s="47">
        <v>0</v>
      </c>
      <c r="AY22" s="47">
        <f>SUM(AZ22:BA22)</f>
        <v>0.4</v>
      </c>
      <c r="AZ22" s="47">
        <v>0.4</v>
      </c>
      <c r="BA22" s="47">
        <v>0</v>
      </c>
      <c r="BB22" s="47">
        <v>0</v>
      </c>
      <c r="BC22" s="47">
        <v>0</v>
      </c>
      <c r="BD22" s="47">
        <v>0</v>
      </c>
      <c r="BE22" s="47">
        <v>1.5</v>
      </c>
      <c r="BF22" s="47">
        <f>SUM(BG22)</f>
        <v>13.59</v>
      </c>
      <c r="BG22" s="47">
        <f>SUM(BH22:BX22)</f>
        <v>13.59</v>
      </c>
      <c r="BH22" s="47">
        <v>1.2</v>
      </c>
      <c r="BI22" s="47">
        <v>1</v>
      </c>
      <c r="BJ22" s="47">
        <v>1</v>
      </c>
      <c r="BK22" s="47"/>
      <c r="BL22" s="47">
        <v>1.5</v>
      </c>
      <c r="BM22" s="47">
        <v>1.5</v>
      </c>
      <c r="BN22" s="47"/>
      <c r="BO22" s="47"/>
      <c r="BP22" s="47">
        <v>0.14</v>
      </c>
      <c r="BQ22" s="47">
        <v>1.49</v>
      </c>
      <c r="BR22" s="47">
        <v>1.86</v>
      </c>
      <c r="BS22" s="47">
        <v>0</v>
      </c>
      <c r="BT22" s="47">
        <v>1.32</v>
      </c>
      <c r="BU22" s="47">
        <v>0</v>
      </c>
      <c r="BV22" s="134">
        <v>1.58</v>
      </c>
      <c r="BW22" s="134">
        <v>0</v>
      </c>
      <c r="BX22" s="134">
        <v>1</v>
      </c>
      <c r="BY22" s="114">
        <f>SUM(BZ22:CD22)</f>
        <v>151.19</v>
      </c>
      <c r="BZ22" s="134"/>
      <c r="CA22" s="134">
        <v>98</v>
      </c>
      <c r="CB22" s="134"/>
      <c r="CC22" s="134">
        <v>50</v>
      </c>
      <c r="CD22" s="47">
        <f>SUM(CE22:CH22)</f>
        <v>3.19</v>
      </c>
      <c r="CE22" s="134">
        <v>3.19</v>
      </c>
      <c r="CF22" s="134">
        <v>0</v>
      </c>
      <c r="CG22" s="47">
        <v>0</v>
      </c>
      <c r="CH22" s="47">
        <v>0</v>
      </c>
      <c r="CI22" s="47">
        <v>0</v>
      </c>
      <c r="CJ22" s="47">
        <v>0</v>
      </c>
      <c r="CK22" s="31">
        <v>0</v>
      </c>
    </row>
    <row r="23" s="32" customFormat="1" ht="15.75" hidden="1" customHeight="1" spans="1:89">
      <c r="A23" s="27">
        <v>60</v>
      </c>
      <c r="B23" s="28" t="s">
        <v>62</v>
      </c>
      <c r="C23" s="29" t="s">
        <v>28</v>
      </c>
      <c r="D23" s="30" t="s">
        <v>198</v>
      </c>
      <c r="E23" s="30" t="s">
        <v>199</v>
      </c>
      <c r="F23" s="30" t="s">
        <v>200</v>
      </c>
      <c r="G23" s="30" t="s">
        <v>201</v>
      </c>
      <c r="H23" s="48">
        <f>I23+BY23+CI23+CJ23+CK23</f>
        <v>15.38</v>
      </c>
      <c r="I23" s="47">
        <f>J23+AU23+BF23</f>
        <v>15.38</v>
      </c>
      <c r="J23" s="47">
        <f>SUM(K23,N23,S23,T23,AB23,AH23,AM23,AN23,AO23,AP23,AQ23,AR23,AS23,AT23)</f>
        <v>15.38</v>
      </c>
      <c r="K23" s="47">
        <f>SUM(L23:M23)</f>
        <v>0</v>
      </c>
      <c r="L23" s="47"/>
      <c r="M23" s="47"/>
      <c r="N23" s="47">
        <f>SUM(O23:R23)</f>
        <v>0</v>
      </c>
      <c r="O23" s="47"/>
      <c r="P23" s="47"/>
      <c r="Q23" s="47"/>
      <c r="R23" s="47"/>
      <c r="S23" s="47"/>
      <c r="T23" s="47">
        <f>SUM(U23:V23)</f>
        <v>0</v>
      </c>
      <c r="U23" s="47"/>
      <c r="V23" s="47">
        <f>SUM(W23:AA23)</f>
        <v>0</v>
      </c>
      <c r="W23" s="47"/>
      <c r="X23" s="47"/>
      <c r="Y23" s="47"/>
      <c r="Z23" s="47"/>
      <c r="AA23" s="47"/>
      <c r="AB23" s="47">
        <f>SUM(AC23:AG23)</f>
        <v>15.38</v>
      </c>
      <c r="AC23" s="47">
        <v>15.38</v>
      </c>
      <c r="AD23" s="47"/>
      <c r="AE23" s="47"/>
      <c r="AF23" s="47"/>
      <c r="AG23" s="47"/>
      <c r="AH23" s="47">
        <f>SUM(AI23:AL23)</f>
        <v>0</v>
      </c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>
        <f>AV23+AY23+BB23+BC23+BD23+BE23</f>
        <v>0</v>
      </c>
      <c r="AV23" s="47">
        <f>SUM(AW23:AX23)</f>
        <v>0</v>
      </c>
      <c r="AW23" s="47"/>
      <c r="AX23" s="47"/>
      <c r="AY23" s="47">
        <f>SUM(AZ23:BA23)</f>
        <v>0</v>
      </c>
      <c r="AZ23" s="47"/>
      <c r="BA23" s="47"/>
      <c r="BB23" s="47"/>
      <c r="BC23" s="47"/>
      <c r="BD23" s="47"/>
      <c r="BE23" s="47"/>
      <c r="BF23" s="47">
        <f>SUM(BG23)</f>
        <v>0</v>
      </c>
      <c r="BG23" s="47">
        <f>SUM(BH23:BX23)</f>
        <v>0</v>
      </c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134"/>
      <c r="BW23" s="134"/>
      <c r="BX23" s="134"/>
      <c r="BY23" s="114">
        <f>SUM(BZ23:CD23)</f>
        <v>0</v>
      </c>
      <c r="BZ23" s="134"/>
      <c r="CA23" s="134"/>
      <c r="CB23" s="134"/>
      <c r="CC23" s="134"/>
      <c r="CD23" s="47">
        <f>SUM(CE23:CH23)</f>
        <v>0</v>
      </c>
      <c r="CE23" s="134"/>
      <c r="CF23" s="134"/>
      <c r="CG23" s="47"/>
      <c r="CH23" s="47"/>
      <c r="CI23" s="47"/>
      <c r="CJ23" s="47"/>
      <c r="CK23" s="31"/>
    </row>
    <row r="24" s="32" customFormat="1" ht="15.75" hidden="1" customHeight="1" spans="1:89">
      <c r="A24" s="27">
        <v>60</v>
      </c>
      <c r="B24" s="28" t="s">
        <v>62</v>
      </c>
      <c r="C24" s="29" t="s">
        <v>28</v>
      </c>
      <c r="D24" s="30" t="s">
        <v>202</v>
      </c>
      <c r="E24" s="30" t="s">
        <v>199</v>
      </c>
      <c r="F24" s="30" t="s">
        <v>200</v>
      </c>
      <c r="G24" s="30" t="s">
        <v>203</v>
      </c>
      <c r="H24" s="48">
        <f>I24+BY24+CI24+CJ24+CK24</f>
        <v>6.15</v>
      </c>
      <c r="I24" s="47">
        <f>J24+AU24+BF24</f>
        <v>6.15</v>
      </c>
      <c r="J24" s="47">
        <f>SUM(K24,N24,S24,T24,AB24,AH24,AM24,AN24,AO24,AP24,AQ24,AR24,AS24,AT24)</f>
        <v>6.15</v>
      </c>
      <c r="K24" s="47">
        <f>SUM(L24:M24)</f>
        <v>0</v>
      </c>
      <c r="L24" s="47"/>
      <c r="M24" s="47"/>
      <c r="N24" s="47">
        <f>SUM(O24:R24)</f>
        <v>0</v>
      </c>
      <c r="O24" s="47"/>
      <c r="P24" s="47"/>
      <c r="Q24" s="47"/>
      <c r="R24" s="47"/>
      <c r="S24" s="47"/>
      <c r="T24" s="47">
        <f>SUM(U24:V24)</f>
        <v>0</v>
      </c>
      <c r="U24" s="47"/>
      <c r="V24" s="47">
        <f>SUM(W24:AA24)</f>
        <v>0</v>
      </c>
      <c r="W24" s="47"/>
      <c r="X24" s="47"/>
      <c r="Y24" s="47"/>
      <c r="Z24" s="47"/>
      <c r="AA24" s="47"/>
      <c r="AB24" s="47">
        <f>SUM(AC24:AG24)</f>
        <v>6.15</v>
      </c>
      <c r="AC24" s="47"/>
      <c r="AD24" s="47"/>
      <c r="AE24" s="47"/>
      <c r="AF24" s="47">
        <v>6.15</v>
      </c>
      <c r="AG24" s="47"/>
      <c r="AH24" s="47">
        <f>SUM(AI24:AL24)</f>
        <v>0</v>
      </c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>
        <f>AV24+AY24+BB24+BC24+BD24+BE24</f>
        <v>0</v>
      </c>
      <c r="AV24" s="47">
        <f>SUM(AW24:AX24)</f>
        <v>0</v>
      </c>
      <c r="AW24" s="47"/>
      <c r="AX24" s="47"/>
      <c r="AY24" s="47">
        <f>SUM(AZ24:BA24)</f>
        <v>0</v>
      </c>
      <c r="AZ24" s="47"/>
      <c r="BA24" s="47"/>
      <c r="BB24" s="47"/>
      <c r="BC24" s="47"/>
      <c r="BD24" s="47"/>
      <c r="BE24" s="47"/>
      <c r="BF24" s="47">
        <f>SUM(BG24)</f>
        <v>0</v>
      </c>
      <c r="BG24" s="47">
        <f>SUM(BH24:BX24)</f>
        <v>0</v>
      </c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134"/>
      <c r="BW24" s="134"/>
      <c r="BX24" s="134"/>
      <c r="BY24" s="114">
        <f>SUM(BZ24:CD24)</f>
        <v>0</v>
      </c>
      <c r="BZ24" s="134"/>
      <c r="CA24" s="134"/>
      <c r="CB24" s="134"/>
      <c r="CC24" s="134"/>
      <c r="CD24" s="47">
        <f>SUM(CE24:CH24)</f>
        <v>0</v>
      </c>
      <c r="CE24" s="134"/>
      <c r="CF24" s="134"/>
      <c r="CG24" s="47"/>
      <c r="CH24" s="47"/>
      <c r="CI24" s="47"/>
      <c r="CJ24" s="47"/>
      <c r="CK24" s="31"/>
    </row>
    <row r="25" s="32" customFormat="1" ht="15.75" hidden="1" customHeight="1" spans="1:89">
      <c r="A25" s="27">
        <v>60</v>
      </c>
      <c r="B25" s="28" t="s">
        <v>62</v>
      </c>
      <c r="C25" s="29" t="s">
        <v>28</v>
      </c>
      <c r="D25" s="30" t="s">
        <v>204</v>
      </c>
      <c r="E25" s="30" t="s">
        <v>205</v>
      </c>
      <c r="F25" s="30" t="s">
        <v>206</v>
      </c>
      <c r="G25" s="30" t="s">
        <v>207</v>
      </c>
      <c r="H25" s="48">
        <f>I25+BY25+CI25+CJ25+CK25</f>
        <v>10.73</v>
      </c>
      <c r="I25" s="47">
        <f>J25+AU25+BF25</f>
        <v>10.73</v>
      </c>
      <c r="J25" s="47">
        <f>SUM(K25,N25,S25,T25,AB25,AH25,AM25,AN25,AO25,AP25,AQ25,AR25,AS25,AT25)</f>
        <v>10.73</v>
      </c>
      <c r="K25" s="47">
        <f>SUM(L25:M25)</f>
        <v>0</v>
      </c>
      <c r="L25" s="47"/>
      <c r="M25" s="47"/>
      <c r="N25" s="47">
        <f>SUM(O25:R25)</f>
        <v>0</v>
      </c>
      <c r="O25" s="47"/>
      <c r="P25" s="47"/>
      <c r="Q25" s="47"/>
      <c r="R25" s="47"/>
      <c r="S25" s="47"/>
      <c r="T25" s="47">
        <f>SUM(U25:V25)</f>
        <v>0</v>
      </c>
      <c r="U25" s="47"/>
      <c r="V25" s="47">
        <f>SUM(W25:AA25)</f>
        <v>0</v>
      </c>
      <c r="W25" s="47"/>
      <c r="X25" s="47"/>
      <c r="Y25" s="47"/>
      <c r="Z25" s="47"/>
      <c r="AA25" s="47"/>
      <c r="AB25" s="47">
        <f>SUM(AC25:AG25)</f>
        <v>6.81</v>
      </c>
      <c r="AC25" s="47"/>
      <c r="AD25" s="47">
        <v>6.38</v>
      </c>
      <c r="AE25" s="47"/>
      <c r="AF25" s="47"/>
      <c r="AG25" s="47">
        <v>0.43</v>
      </c>
      <c r="AH25" s="47">
        <f>SUM(AI25:AL25)</f>
        <v>0</v>
      </c>
      <c r="AI25" s="47"/>
      <c r="AJ25" s="47"/>
      <c r="AK25" s="47"/>
      <c r="AL25" s="47"/>
      <c r="AM25" s="47"/>
      <c r="AN25" s="47"/>
      <c r="AO25" s="47"/>
      <c r="AP25" s="47">
        <v>3.92</v>
      </c>
      <c r="AQ25" s="47"/>
      <c r="AR25" s="47"/>
      <c r="AS25" s="47"/>
      <c r="AT25" s="47"/>
      <c r="AU25" s="47">
        <f>AV25+AY25+BB25+BC25+BD25+BE25</f>
        <v>0</v>
      </c>
      <c r="AV25" s="47">
        <f>SUM(AW25:AX25)</f>
        <v>0</v>
      </c>
      <c r="AW25" s="47"/>
      <c r="AX25" s="47"/>
      <c r="AY25" s="47">
        <f>SUM(AZ25:BA25)</f>
        <v>0</v>
      </c>
      <c r="AZ25" s="47"/>
      <c r="BA25" s="47"/>
      <c r="BB25" s="47"/>
      <c r="BC25" s="47"/>
      <c r="BD25" s="47"/>
      <c r="BE25" s="47"/>
      <c r="BF25" s="47">
        <f>SUM(BG25)</f>
        <v>0</v>
      </c>
      <c r="BG25" s="47">
        <f>SUM(BH25:BX25)</f>
        <v>0</v>
      </c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14">
        <f>SUM(BZ25:CD25)</f>
        <v>0</v>
      </c>
      <c r="BZ25" s="47"/>
      <c r="CA25" s="47"/>
      <c r="CB25" s="47"/>
      <c r="CC25" s="47"/>
      <c r="CD25" s="47">
        <f>SUM(CE25:CH25)</f>
        <v>0</v>
      </c>
      <c r="CE25" s="47"/>
      <c r="CF25" s="47"/>
      <c r="CG25" s="47"/>
      <c r="CH25" s="47"/>
      <c r="CI25" s="47"/>
      <c r="CJ25" s="47"/>
      <c r="CK25" s="31"/>
    </row>
    <row r="26" s="32" customFormat="1" ht="15.75" hidden="1" customHeight="1" spans="1:89">
      <c r="A26" s="27">
        <v>60</v>
      </c>
      <c r="B26" s="28" t="s">
        <v>62</v>
      </c>
      <c r="C26" s="29" t="s">
        <v>28</v>
      </c>
      <c r="D26" s="30" t="s">
        <v>208</v>
      </c>
      <c r="E26" s="30" t="s">
        <v>209</v>
      </c>
      <c r="F26" s="30" t="s">
        <v>210</v>
      </c>
      <c r="G26" s="30" t="s">
        <v>211</v>
      </c>
      <c r="H26" s="48">
        <f>I26+BY26+CI26+CJ26+CK26</f>
        <v>11.35</v>
      </c>
      <c r="I26" s="47">
        <f>J26+AU26+BF26</f>
        <v>11.35</v>
      </c>
      <c r="J26" s="47">
        <f>SUM(K26,N26,S26,T26,AB26,AH26,AM26,AN26,AO26,AP26,AQ26,AR26,AS26,AT26)</f>
        <v>11.35</v>
      </c>
      <c r="K26" s="47">
        <f>SUM(L26:M26)</f>
        <v>0</v>
      </c>
      <c r="L26" s="47"/>
      <c r="M26" s="47"/>
      <c r="N26" s="47">
        <f>SUM(O26:R26)</f>
        <v>0</v>
      </c>
      <c r="O26" s="47"/>
      <c r="P26" s="47"/>
      <c r="Q26" s="47"/>
      <c r="R26" s="47"/>
      <c r="S26" s="47"/>
      <c r="T26" s="47">
        <f>SUM(U26:V26)</f>
        <v>0</v>
      </c>
      <c r="U26" s="47"/>
      <c r="V26" s="47">
        <f>SUM(W26:AA26)</f>
        <v>0</v>
      </c>
      <c r="W26" s="47"/>
      <c r="X26" s="47"/>
      <c r="Y26" s="47"/>
      <c r="Z26" s="47"/>
      <c r="AA26" s="47"/>
      <c r="AB26" s="47">
        <f>SUM(AC26:AG26)</f>
        <v>0</v>
      </c>
      <c r="AC26" s="47"/>
      <c r="AD26" s="47"/>
      <c r="AE26" s="47"/>
      <c r="AF26" s="47"/>
      <c r="AG26" s="47"/>
      <c r="AH26" s="47">
        <f>SUM(AI26:AL26)</f>
        <v>0</v>
      </c>
      <c r="AI26" s="47"/>
      <c r="AJ26" s="47"/>
      <c r="AK26" s="47"/>
      <c r="AL26" s="47"/>
      <c r="AM26" s="47"/>
      <c r="AN26" s="47"/>
      <c r="AO26" s="47">
        <v>11.35</v>
      </c>
      <c r="AP26" s="47"/>
      <c r="AQ26" s="47"/>
      <c r="AR26" s="47"/>
      <c r="AS26" s="47"/>
      <c r="AT26" s="47"/>
      <c r="AU26" s="47">
        <f>AV26+AY26+BB26+BC26+BD26+BE26</f>
        <v>0</v>
      </c>
      <c r="AV26" s="47">
        <f>SUM(AW26:AX26)</f>
        <v>0</v>
      </c>
      <c r="AW26" s="47"/>
      <c r="AX26" s="47"/>
      <c r="AY26" s="47">
        <f>SUM(AZ26:BA26)</f>
        <v>0</v>
      </c>
      <c r="AZ26" s="47"/>
      <c r="BA26" s="47"/>
      <c r="BB26" s="47"/>
      <c r="BC26" s="47"/>
      <c r="BD26" s="47"/>
      <c r="BE26" s="47"/>
      <c r="BF26" s="47">
        <f>SUM(BG26)</f>
        <v>0</v>
      </c>
      <c r="BG26" s="47">
        <f>SUM(BH26:BX26)</f>
        <v>0</v>
      </c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14">
        <f>SUM(BZ26:CD26)</f>
        <v>0</v>
      </c>
      <c r="BZ26" s="47"/>
      <c r="CA26" s="47"/>
      <c r="CB26" s="47"/>
      <c r="CC26" s="47"/>
      <c r="CD26" s="47">
        <f>SUM(CE26:CH26)</f>
        <v>0</v>
      </c>
      <c r="CE26" s="47"/>
      <c r="CF26" s="47"/>
      <c r="CG26" s="47"/>
      <c r="CH26" s="47"/>
      <c r="CI26" s="47"/>
      <c r="CJ26" s="47"/>
      <c r="CK26" s="31"/>
    </row>
    <row r="27" s="2" customFormat="1" ht="15.75" customHeight="1" spans="1:89">
      <c r="A27" s="111">
        <v>61</v>
      </c>
      <c r="B27" s="23" t="s">
        <v>27</v>
      </c>
      <c r="C27" s="24" t="s">
        <v>28</v>
      </c>
      <c r="D27" s="25"/>
      <c r="E27" s="25"/>
      <c r="F27" s="25"/>
      <c r="G27" s="25"/>
      <c r="H27" s="112">
        <f>'04支出总表(经济分类)'!G13</f>
        <v>1315.43</v>
      </c>
      <c r="I27" s="112">
        <f>'04支出总表(经济分类)'!H13</f>
        <v>419.08</v>
      </c>
      <c r="J27" s="112">
        <f>'04支出总表(经济分类)'!I13</f>
        <v>384.66</v>
      </c>
      <c r="K27" s="112">
        <f>'04支出总表(经济分类)'!J13</f>
        <v>104.29</v>
      </c>
      <c r="L27" s="112">
        <f>'04支出总表(经济分类)'!K13</f>
        <v>0</v>
      </c>
      <c r="M27" s="112">
        <f>'04支出总表(经济分类)'!L13</f>
        <v>104.29</v>
      </c>
      <c r="N27" s="112">
        <f>'04支出总表(经济分类)'!M13</f>
        <v>0</v>
      </c>
      <c r="O27" s="112">
        <f>'04支出总表(经济分类)'!N13</f>
        <v>0</v>
      </c>
      <c r="P27" s="112">
        <f>'04支出总表(经济分类)'!O13</f>
        <v>0</v>
      </c>
      <c r="Q27" s="112">
        <f>'04支出总表(经济分类)'!P13</f>
        <v>0</v>
      </c>
      <c r="R27" s="112">
        <f>'04支出总表(经济分类)'!Q13</f>
        <v>0</v>
      </c>
      <c r="S27" s="112">
        <f>'04支出总表(经济分类)'!R13</f>
        <v>57.67</v>
      </c>
      <c r="T27" s="112">
        <f>'04支出总表(经济分类)'!S13</f>
        <v>93</v>
      </c>
      <c r="U27" s="112">
        <f>'04支出总表(经济分类)'!T13</f>
        <v>0</v>
      </c>
      <c r="V27" s="112">
        <f>'04支出总表(经济分类)'!U13</f>
        <v>93</v>
      </c>
      <c r="W27" s="112">
        <f>'04支出总表(经济分类)'!V13</f>
        <v>29</v>
      </c>
      <c r="X27" s="112">
        <f>'04支出总表(经济分类)'!W13</f>
        <v>16</v>
      </c>
      <c r="Y27" s="112">
        <f>'04支出总表(经济分类)'!X13</f>
        <v>16</v>
      </c>
      <c r="Z27" s="112">
        <f>'04支出总表(经济分类)'!Y13</f>
        <v>16</v>
      </c>
      <c r="AA27" s="112">
        <f>'04支出总表(经济分类)'!Z13</f>
        <v>16</v>
      </c>
      <c r="AB27" s="112">
        <f>'04支出总表(经济分类)'!AA13</f>
        <v>61.7</v>
      </c>
      <c r="AC27" s="112">
        <f>'04支出总表(经济分类)'!AB13</f>
        <v>37.2</v>
      </c>
      <c r="AD27" s="112">
        <f>'04支出总表(经济分类)'!AC13</f>
        <v>0</v>
      </c>
      <c r="AE27" s="112">
        <f>'04支出总表(经济分类)'!AD13</f>
        <v>24.5</v>
      </c>
      <c r="AF27" s="112">
        <f>'04支出总表(经济分类)'!AE13</f>
        <v>0</v>
      </c>
      <c r="AG27" s="112">
        <f>'04支出总表(经济分类)'!AF13</f>
        <v>0</v>
      </c>
      <c r="AH27" s="112">
        <f>'04支出总表(经济分类)'!AG13</f>
        <v>11.26</v>
      </c>
      <c r="AI27" s="112">
        <f>'04支出总表(经济分类)'!AH13</f>
        <v>0</v>
      </c>
      <c r="AJ27" s="112">
        <f>'04支出总表(经济分类)'!AI13</f>
        <v>0</v>
      </c>
      <c r="AK27" s="112">
        <f>'04支出总表(经济分类)'!AJ13</f>
        <v>6.1</v>
      </c>
      <c r="AL27" s="112">
        <f>'04支出总表(经济分类)'!AK13</f>
        <v>5.16</v>
      </c>
      <c r="AM27" s="112">
        <f>'04支出总表(经济分类)'!AL13</f>
        <v>0.36</v>
      </c>
      <c r="AN27" s="112">
        <f>'04支出总表(经济分类)'!AM13</f>
        <v>10</v>
      </c>
      <c r="AO27" s="112">
        <f>'04支出总表(经济分类)'!AN13</f>
        <v>24.8</v>
      </c>
      <c r="AP27" s="112">
        <f>'04支出总表(经济分类)'!AO13</f>
        <v>0</v>
      </c>
      <c r="AQ27" s="112">
        <f>'04支出总表(经济分类)'!AP13</f>
        <v>8.18</v>
      </c>
      <c r="AR27" s="112">
        <f>'04支出总表(经济分类)'!AQ13</f>
        <v>8.4</v>
      </c>
      <c r="AS27" s="112">
        <f>'04支出总表(经济分类)'!AR13</f>
        <v>0</v>
      </c>
      <c r="AT27" s="112">
        <f>'04支出总表(经济分类)'!AS13</f>
        <v>5</v>
      </c>
      <c r="AU27" s="112">
        <f>'04支出总表(经济分类)'!AT13</f>
        <v>0</v>
      </c>
      <c r="AV27" s="112">
        <f>'04支出总表(经济分类)'!AU13</f>
        <v>0</v>
      </c>
      <c r="AW27" s="112">
        <f>'04支出总表(经济分类)'!AV13</f>
        <v>0</v>
      </c>
      <c r="AX27" s="112">
        <f>'04支出总表(经济分类)'!AW13</f>
        <v>0</v>
      </c>
      <c r="AY27" s="112">
        <f>'04支出总表(经济分类)'!AX13</f>
        <v>0</v>
      </c>
      <c r="AZ27" s="112">
        <f>'04支出总表(经济分类)'!AY13</f>
        <v>0</v>
      </c>
      <c r="BA27" s="112">
        <f>'04支出总表(经济分类)'!AZ13</f>
        <v>0</v>
      </c>
      <c r="BB27" s="112">
        <f>'04支出总表(经济分类)'!BA13</f>
        <v>0</v>
      </c>
      <c r="BC27" s="112">
        <f>'04支出总表(经济分类)'!BB13</f>
        <v>0</v>
      </c>
      <c r="BD27" s="112">
        <f>'04支出总表(经济分类)'!BC13</f>
        <v>0</v>
      </c>
      <c r="BE27" s="112">
        <f>'04支出总表(经济分类)'!BD13</f>
        <v>0</v>
      </c>
      <c r="BF27" s="112">
        <f>'04支出总表(经济分类)'!BE13</f>
        <v>34.42</v>
      </c>
      <c r="BG27" s="112">
        <f>'04支出总表(经济分类)'!BF13</f>
        <v>34.42</v>
      </c>
      <c r="BH27" s="112">
        <f>'04支出总表(经济分类)'!BG13</f>
        <v>1.12</v>
      </c>
      <c r="BI27" s="112">
        <f>'04支出总表(经济分类)'!BH13</f>
        <v>1.4</v>
      </c>
      <c r="BJ27" s="112">
        <f>'04支出总表(经济分类)'!BI13</f>
        <v>1.4</v>
      </c>
      <c r="BK27" s="112">
        <f>'04支出总表(经济分类)'!BJ13</f>
        <v>1.75</v>
      </c>
      <c r="BL27" s="112">
        <f>'04支出总表(经济分类)'!BK13</f>
        <v>2</v>
      </c>
      <c r="BM27" s="112">
        <f>'04支出总表(经济分类)'!BL13</f>
        <v>2.31</v>
      </c>
      <c r="BN27" s="112">
        <f>'04支出总表(经济分类)'!BM13</f>
        <v>0.84</v>
      </c>
      <c r="BO27" s="112">
        <f>'04支出总表(经济分类)'!BN13</f>
        <v>0.84</v>
      </c>
      <c r="BP27" s="112">
        <f>'04支出总表(经济分类)'!BO13</f>
        <v>0.35</v>
      </c>
      <c r="BQ27" s="112">
        <f>'04支出总表(经济分类)'!BP13</f>
        <v>3.62</v>
      </c>
      <c r="BR27" s="112">
        <f>'04支出总表(经济分类)'!BQ13</f>
        <v>4.52</v>
      </c>
      <c r="BS27" s="112">
        <f>'04支出总表(经济分类)'!BR13</f>
        <v>0</v>
      </c>
      <c r="BT27" s="112">
        <f>'04支出总表(经济分类)'!BS13</f>
        <v>0</v>
      </c>
      <c r="BU27" s="112">
        <f>'04支出总表(经济分类)'!BT13</f>
        <v>0</v>
      </c>
      <c r="BV27" s="112">
        <f>'04支出总表(经济分类)'!BU13</f>
        <v>7.39</v>
      </c>
      <c r="BW27" s="112">
        <f>'04支出总表(经济分类)'!BV13</f>
        <v>0</v>
      </c>
      <c r="BX27" s="112">
        <f>'04支出总表(经济分类)'!BW13</f>
        <v>6.88</v>
      </c>
      <c r="BY27" s="112">
        <f>'04支出总表(经济分类)'!BX13</f>
        <v>896.35</v>
      </c>
      <c r="BZ27" s="112">
        <f>'04支出总表(经济分类)'!BY13</f>
        <v>500</v>
      </c>
      <c r="CA27" s="112">
        <f>'04支出总表(经济分类)'!BZ13</f>
        <v>377.3</v>
      </c>
      <c r="CB27" s="112">
        <f>'04支出总表(经济分类)'!CA13</f>
        <v>0</v>
      </c>
      <c r="CC27" s="112">
        <f>'04支出总表(经济分类)'!CB13</f>
        <v>15</v>
      </c>
      <c r="CD27" s="112">
        <f>'04支出总表(经济分类)'!CC13</f>
        <v>4.05</v>
      </c>
      <c r="CE27" s="112">
        <f>'04支出总表(经济分类)'!CD13</f>
        <v>2.7</v>
      </c>
      <c r="CF27" s="112">
        <f>'04支出总表(经济分类)'!CE13</f>
        <v>1.35</v>
      </c>
      <c r="CG27" s="112">
        <f>'04支出总表(经济分类)'!CF13</f>
        <v>0</v>
      </c>
      <c r="CH27" s="112">
        <f>'04支出总表(经济分类)'!CG13</f>
        <v>0</v>
      </c>
      <c r="CI27" s="112">
        <f>'04支出总表(经济分类)'!CH13</f>
        <v>0</v>
      </c>
      <c r="CJ27" s="112">
        <f>'04支出总表(经济分类)'!CI13</f>
        <v>0</v>
      </c>
      <c r="CK27" s="26">
        <f>'04支出总表(经济分类)'!CJ13</f>
        <v>0</v>
      </c>
    </row>
    <row r="28" s="32" customFormat="1" ht="15.75" customHeight="1" spans="1:89">
      <c r="A28" s="27">
        <v>61</v>
      </c>
      <c r="B28" s="28" t="s">
        <v>27</v>
      </c>
      <c r="C28" s="29" t="s">
        <v>28</v>
      </c>
      <c r="D28" s="30" t="s">
        <v>219</v>
      </c>
      <c r="E28" s="30" t="s">
        <v>213</v>
      </c>
      <c r="F28" s="30" t="s">
        <v>220</v>
      </c>
      <c r="G28" s="30" t="s">
        <v>221</v>
      </c>
      <c r="H28" s="48">
        <f t="shared" ref="H28:H33" si="16">I28+BY28+CI28+CJ28+CK28</f>
        <v>336.63</v>
      </c>
      <c r="I28" s="47">
        <f t="shared" ref="I28:I33" si="17">J28+AU28+BF28</f>
        <v>332.58</v>
      </c>
      <c r="J28" s="47">
        <f t="shared" ref="J28:J33" si="18">SUM(K28,N28,S28,T28,AB28,AH28,AM28,AN28,AO28,AP28,AQ28,AR28,AS28,AT28)</f>
        <v>298.16</v>
      </c>
      <c r="K28" s="47">
        <f t="shared" ref="K28:K33" si="19">SUM(L28:M28)</f>
        <v>104.29</v>
      </c>
      <c r="L28" s="47">
        <v>0</v>
      </c>
      <c r="M28" s="47">
        <v>104.29</v>
      </c>
      <c r="N28" s="47">
        <f t="shared" ref="N28:N33" si="20">SUM(O28:R28)</f>
        <v>0</v>
      </c>
      <c r="O28" s="47">
        <v>0</v>
      </c>
      <c r="P28" s="47">
        <v>0</v>
      </c>
      <c r="Q28" s="47">
        <v>0</v>
      </c>
      <c r="R28" s="47">
        <v>0</v>
      </c>
      <c r="S28" s="47">
        <v>57.67</v>
      </c>
      <c r="T28" s="47">
        <f t="shared" ref="T28:T33" si="21">SUM(U28:V28)</f>
        <v>93</v>
      </c>
      <c r="U28" s="47">
        <v>0</v>
      </c>
      <c r="V28" s="47">
        <f t="shared" ref="V28:V33" si="22">SUM(W28:AA28)</f>
        <v>93</v>
      </c>
      <c r="W28" s="47">
        <v>29</v>
      </c>
      <c r="X28" s="47">
        <v>16</v>
      </c>
      <c r="Y28" s="47">
        <v>16</v>
      </c>
      <c r="Z28" s="47">
        <v>16</v>
      </c>
      <c r="AA28" s="47">
        <v>16</v>
      </c>
      <c r="AB28" s="47">
        <f t="shared" ref="AB28:AB33" si="23">SUM(AC28:AG28)</f>
        <v>0</v>
      </c>
      <c r="AC28" s="47"/>
      <c r="AD28" s="47"/>
      <c r="AE28" s="47"/>
      <c r="AF28" s="47"/>
      <c r="AG28" s="47"/>
      <c r="AH28" s="47">
        <f t="shared" ref="AH28:AH33" si="24">SUM(AI28:AL28)</f>
        <v>11.26</v>
      </c>
      <c r="AI28" s="47"/>
      <c r="AJ28" s="47"/>
      <c r="AK28" s="47">
        <v>6.1</v>
      </c>
      <c r="AL28" s="47">
        <v>5.16</v>
      </c>
      <c r="AM28" s="47">
        <v>0.36</v>
      </c>
      <c r="AN28" s="47">
        <v>10</v>
      </c>
      <c r="AO28" s="47"/>
      <c r="AP28" s="47">
        <v>0</v>
      </c>
      <c r="AQ28" s="47">
        <v>8.18</v>
      </c>
      <c r="AR28" s="47">
        <v>8.4</v>
      </c>
      <c r="AS28" s="47">
        <v>0</v>
      </c>
      <c r="AT28" s="47">
        <v>5</v>
      </c>
      <c r="AU28" s="47">
        <f t="shared" ref="AU28:AU33" si="25">AV28+AY28+BB28+BC28+BD28+BE28</f>
        <v>0</v>
      </c>
      <c r="AV28" s="47">
        <f t="shared" ref="AV28:AV33" si="26">SUM(AW28:AX28)</f>
        <v>0</v>
      </c>
      <c r="AW28" s="47">
        <v>0</v>
      </c>
      <c r="AX28" s="47">
        <v>0</v>
      </c>
      <c r="AY28" s="47">
        <f t="shared" ref="AY28:AY33" si="27">SUM(AZ28:BA28)</f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f t="shared" ref="BF28:BF33" si="28">SUM(BG28)</f>
        <v>34.42</v>
      </c>
      <c r="BG28" s="47">
        <f t="shared" ref="BG28:BG33" si="29">SUM(BH28:BX28)</f>
        <v>34.42</v>
      </c>
      <c r="BH28" s="47">
        <v>1.12</v>
      </c>
      <c r="BI28" s="47">
        <v>1.4</v>
      </c>
      <c r="BJ28" s="47">
        <v>1.4</v>
      </c>
      <c r="BK28" s="47">
        <v>1.75</v>
      </c>
      <c r="BL28" s="47">
        <v>2</v>
      </c>
      <c r="BM28" s="47">
        <v>2.31</v>
      </c>
      <c r="BN28" s="47">
        <v>0.84</v>
      </c>
      <c r="BO28" s="47">
        <v>0.84</v>
      </c>
      <c r="BP28" s="47">
        <v>0.35</v>
      </c>
      <c r="BQ28" s="47">
        <v>3.62</v>
      </c>
      <c r="BR28" s="47">
        <v>4.52</v>
      </c>
      <c r="BS28" s="47">
        <v>0</v>
      </c>
      <c r="BT28" s="47">
        <v>0</v>
      </c>
      <c r="BU28" s="47">
        <v>0</v>
      </c>
      <c r="BV28" s="47">
        <v>7.39</v>
      </c>
      <c r="BW28" s="47">
        <v>0</v>
      </c>
      <c r="BX28" s="47">
        <v>6.88</v>
      </c>
      <c r="BY28" s="114">
        <f t="shared" ref="BY28:BY33" si="30">SUM(BZ28:CD28)</f>
        <v>4.05</v>
      </c>
      <c r="BZ28" s="47"/>
      <c r="CA28" s="47"/>
      <c r="CB28" s="47"/>
      <c r="CD28" s="47">
        <f t="shared" ref="CD28:CD33" si="31">SUM(CE28:CH28)</f>
        <v>4.05</v>
      </c>
      <c r="CE28" s="47">
        <v>2.7</v>
      </c>
      <c r="CF28" s="47">
        <v>1.35</v>
      </c>
      <c r="CG28" s="47">
        <v>0</v>
      </c>
      <c r="CH28" s="47">
        <v>0</v>
      </c>
      <c r="CI28" s="47">
        <v>0</v>
      </c>
      <c r="CJ28" s="47">
        <v>0</v>
      </c>
      <c r="CK28" s="31">
        <v>0</v>
      </c>
    </row>
    <row r="29" s="32" customFormat="1" ht="15.75" customHeight="1" spans="1:89">
      <c r="A29" s="27">
        <v>61</v>
      </c>
      <c r="B29" s="28" t="s">
        <v>27</v>
      </c>
      <c r="C29" s="29" t="s">
        <v>28</v>
      </c>
      <c r="D29" s="30" t="s">
        <v>222</v>
      </c>
      <c r="E29" s="30" t="s">
        <v>213</v>
      </c>
      <c r="F29" s="30" t="s">
        <v>223</v>
      </c>
      <c r="G29" s="30" t="s">
        <v>223</v>
      </c>
      <c r="H29" s="48">
        <f t="shared" si="16"/>
        <v>892.3</v>
      </c>
      <c r="I29" s="47">
        <f t="shared" si="17"/>
        <v>0</v>
      </c>
      <c r="J29" s="47">
        <f t="shared" si="18"/>
        <v>0</v>
      </c>
      <c r="K29" s="47">
        <f t="shared" si="19"/>
        <v>0</v>
      </c>
      <c r="L29" s="47">
        <v>0</v>
      </c>
      <c r="M29" s="47"/>
      <c r="N29" s="47">
        <f t="shared" si="20"/>
        <v>0</v>
      </c>
      <c r="O29" s="47">
        <v>0</v>
      </c>
      <c r="P29" s="47">
        <v>0</v>
      </c>
      <c r="Q29" s="47">
        <v>0</v>
      </c>
      <c r="R29" s="47">
        <v>0</v>
      </c>
      <c r="S29" s="47"/>
      <c r="T29" s="47">
        <f t="shared" si="21"/>
        <v>0</v>
      </c>
      <c r="U29" s="47">
        <v>0</v>
      </c>
      <c r="V29" s="47">
        <f t="shared" si="22"/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f t="shared" si="23"/>
        <v>0</v>
      </c>
      <c r="AC29" s="47"/>
      <c r="AD29" s="47"/>
      <c r="AE29" s="47"/>
      <c r="AF29" s="47"/>
      <c r="AG29" s="47"/>
      <c r="AH29" s="47">
        <f t="shared" si="24"/>
        <v>0</v>
      </c>
      <c r="AI29" s="47"/>
      <c r="AJ29" s="47"/>
      <c r="AK29" s="47"/>
      <c r="AL29" s="47"/>
      <c r="AM29" s="47"/>
      <c r="AN29" s="47">
        <v>0</v>
      </c>
      <c r="AO29" s="47"/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f t="shared" si="25"/>
        <v>0</v>
      </c>
      <c r="AV29" s="47">
        <f t="shared" si="26"/>
        <v>0</v>
      </c>
      <c r="AW29" s="47">
        <v>0</v>
      </c>
      <c r="AX29" s="47">
        <v>0</v>
      </c>
      <c r="AY29" s="47">
        <f t="shared" si="27"/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f t="shared" si="28"/>
        <v>0</v>
      </c>
      <c r="BG29" s="47">
        <f t="shared" si="29"/>
        <v>0</v>
      </c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>
        <v>0</v>
      </c>
      <c r="BT29" s="47">
        <v>0</v>
      </c>
      <c r="BU29" s="47">
        <v>0</v>
      </c>
      <c r="BV29" s="47"/>
      <c r="BW29" s="47">
        <v>0</v>
      </c>
      <c r="BX29" s="47">
        <v>0</v>
      </c>
      <c r="BY29" s="114">
        <f t="shared" si="30"/>
        <v>892.3</v>
      </c>
      <c r="BZ29" s="47">
        <v>500</v>
      </c>
      <c r="CA29" s="47">
        <v>372.3</v>
      </c>
      <c r="CB29" s="47"/>
      <c r="CC29" s="47">
        <v>20</v>
      </c>
      <c r="CD29" s="47">
        <f t="shared" si="31"/>
        <v>0</v>
      </c>
      <c r="CE29" s="47">
        <v>0</v>
      </c>
      <c r="CF29" s="47">
        <v>0</v>
      </c>
      <c r="CG29" s="47">
        <v>0</v>
      </c>
      <c r="CH29" s="47">
        <v>0</v>
      </c>
      <c r="CI29" s="47">
        <v>0</v>
      </c>
      <c r="CJ29" s="47">
        <v>0</v>
      </c>
      <c r="CK29" s="31">
        <v>0</v>
      </c>
    </row>
    <row r="30" s="32" customFormat="1" ht="15.75" customHeight="1" spans="1:89">
      <c r="A30" s="27">
        <v>61</v>
      </c>
      <c r="B30" s="28" t="s">
        <v>27</v>
      </c>
      <c r="C30" s="29" t="s">
        <v>28</v>
      </c>
      <c r="D30" s="30" t="s">
        <v>198</v>
      </c>
      <c r="E30" s="30" t="s">
        <v>199</v>
      </c>
      <c r="F30" s="30" t="s">
        <v>200</v>
      </c>
      <c r="G30" s="30" t="s">
        <v>201</v>
      </c>
      <c r="H30" s="48">
        <f t="shared" si="16"/>
        <v>37.2</v>
      </c>
      <c r="I30" s="47">
        <f t="shared" si="17"/>
        <v>37.2</v>
      </c>
      <c r="J30" s="47">
        <f t="shared" si="18"/>
        <v>37.2</v>
      </c>
      <c r="K30" s="47">
        <f t="shared" si="19"/>
        <v>0</v>
      </c>
      <c r="L30" s="47"/>
      <c r="M30" s="47"/>
      <c r="N30" s="47">
        <f t="shared" si="20"/>
        <v>0</v>
      </c>
      <c r="O30" s="47"/>
      <c r="P30" s="47"/>
      <c r="Q30" s="47"/>
      <c r="R30" s="47"/>
      <c r="S30" s="47"/>
      <c r="T30" s="47">
        <f t="shared" si="21"/>
        <v>0</v>
      </c>
      <c r="U30" s="47"/>
      <c r="V30" s="47">
        <f t="shared" si="22"/>
        <v>0</v>
      </c>
      <c r="W30" s="47"/>
      <c r="X30" s="47"/>
      <c r="Y30" s="47"/>
      <c r="Z30" s="47"/>
      <c r="AA30" s="47"/>
      <c r="AB30" s="47">
        <f t="shared" si="23"/>
        <v>37.2</v>
      </c>
      <c r="AC30" s="47">
        <v>37.2</v>
      </c>
      <c r="AD30" s="47"/>
      <c r="AE30" s="47"/>
      <c r="AF30" s="47"/>
      <c r="AG30" s="47"/>
      <c r="AH30" s="47">
        <f t="shared" si="24"/>
        <v>0</v>
      </c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>
        <f t="shared" si="25"/>
        <v>0</v>
      </c>
      <c r="AV30" s="47">
        <f t="shared" si="26"/>
        <v>0</v>
      </c>
      <c r="AW30" s="47"/>
      <c r="AX30" s="47"/>
      <c r="AY30" s="47">
        <f t="shared" si="27"/>
        <v>0</v>
      </c>
      <c r="AZ30" s="47"/>
      <c r="BA30" s="47"/>
      <c r="BB30" s="47"/>
      <c r="BC30" s="47"/>
      <c r="BD30" s="47"/>
      <c r="BE30" s="47"/>
      <c r="BF30" s="47">
        <f t="shared" si="28"/>
        <v>0</v>
      </c>
      <c r="BG30" s="47">
        <f t="shared" si="29"/>
        <v>0</v>
      </c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14">
        <f t="shared" si="30"/>
        <v>0</v>
      </c>
      <c r="BZ30" s="47"/>
      <c r="CA30" s="47"/>
      <c r="CB30" s="47"/>
      <c r="CC30" s="47"/>
      <c r="CD30" s="47">
        <f t="shared" si="31"/>
        <v>0</v>
      </c>
      <c r="CE30" s="47"/>
      <c r="CF30" s="47"/>
      <c r="CG30" s="47"/>
      <c r="CH30" s="47"/>
      <c r="CI30" s="47"/>
      <c r="CJ30" s="47"/>
      <c r="CK30" s="31"/>
    </row>
    <row r="31" s="32" customFormat="1" ht="15.75" customHeight="1" spans="1:89">
      <c r="A31" s="27">
        <v>61</v>
      </c>
      <c r="B31" s="28" t="s">
        <v>27</v>
      </c>
      <c r="C31" s="29" t="s">
        <v>28</v>
      </c>
      <c r="D31" s="30" t="s">
        <v>202</v>
      </c>
      <c r="E31" s="30" t="s">
        <v>199</v>
      </c>
      <c r="F31" s="30" t="s">
        <v>200</v>
      </c>
      <c r="G31" s="30" t="s">
        <v>203</v>
      </c>
      <c r="H31" s="48">
        <f t="shared" si="16"/>
        <v>0</v>
      </c>
      <c r="I31" s="47">
        <f t="shared" si="17"/>
        <v>0</v>
      </c>
      <c r="J31" s="47">
        <f t="shared" si="18"/>
        <v>0</v>
      </c>
      <c r="K31" s="47">
        <f t="shared" si="19"/>
        <v>0</v>
      </c>
      <c r="L31" s="47"/>
      <c r="M31" s="47"/>
      <c r="N31" s="47">
        <f t="shared" si="20"/>
        <v>0</v>
      </c>
      <c r="O31" s="47"/>
      <c r="P31" s="47"/>
      <c r="Q31" s="47"/>
      <c r="R31" s="47"/>
      <c r="S31" s="47"/>
      <c r="T31" s="47">
        <f t="shared" si="21"/>
        <v>0</v>
      </c>
      <c r="U31" s="47"/>
      <c r="V31" s="47">
        <f t="shared" si="22"/>
        <v>0</v>
      </c>
      <c r="W31" s="47"/>
      <c r="X31" s="47"/>
      <c r="Y31" s="47"/>
      <c r="Z31" s="47"/>
      <c r="AA31" s="47"/>
      <c r="AB31" s="47">
        <f t="shared" si="23"/>
        <v>0</v>
      </c>
      <c r="AC31" s="47"/>
      <c r="AD31" s="47"/>
      <c r="AE31" s="47"/>
      <c r="AF31" s="47"/>
      <c r="AG31" s="47"/>
      <c r="AH31" s="47">
        <f t="shared" si="24"/>
        <v>0</v>
      </c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>
        <f t="shared" si="25"/>
        <v>0</v>
      </c>
      <c r="AV31" s="47">
        <f t="shared" si="26"/>
        <v>0</v>
      </c>
      <c r="AW31" s="47"/>
      <c r="AX31" s="47"/>
      <c r="AY31" s="47">
        <f t="shared" si="27"/>
        <v>0</v>
      </c>
      <c r="AZ31" s="47"/>
      <c r="BA31" s="47"/>
      <c r="BB31" s="47"/>
      <c r="BC31" s="47"/>
      <c r="BD31" s="47"/>
      <c r="BE31" s="47"/>
      <c r="BF31" s="47">
        <f t="shared" si="28"/>
        <v>0</v>
      </c>
      <c r="BG31" s="47">
        <f t="shared" si="29"/>
        <v>0</v>
      </c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14">
        <f t="shared" si="30"/>
        <v>0</v>
      </c>
      <c r="BZ31" s="47"/>
      <c r="CA31" s="47"/>
      <c r="CB31" s="47"/>
      <c r="CC31" s="47"/>
      <c r="CD31" s="47">
        <f t="shared" si="31"/>
        <v>0</v>
      </c>
      <c r="CE31" s="47"/>
      <c r="CF31" s="47"/>
      <c r="CG31" s="47"/>
      <c r="CH31" s="47"/>
      <c r="CI31" s="47"/>
      <c r="CJ31" s="47"/>
      <c r="CK31" s="31"/>
    </row>
    <row r="32" s="32" customFormat="1" ht="15.75" customHeight="1" spans="1:89">
      <c r="A32" s="27">
        <v>61</v>
      </c>
      <c r="B32" s="28" t="s">
        <v>27</v>
      </c>
      <c r="C32" s="29" t="s">
        <v>28</v>
      </c>
      <c r="D32" s="30" t="s">
        <v>204</v>
      </c>
      <c r="E32" s="30" t="s">
        <v>205</v>
      </c>
      <c r="F32" s="30" t="s">
        <v>206</v>
      </c>
      <c r="G32" s="30" t="s">
        <v>207</v>
      </c>
      <c r="H32" s="48">
        <f t="shared" si="16"/>
        <v>24.5</v>
      </c>
      <c r="I32" s="47">
        <f t="shared" si="17"/>
        <v>24.5</v>
      </c>
      <c r="J32" s="47">
        <f t="shared" si="18"/>
        <v>24.5</v>
      </c>
      <c r="K32" s="47">
        <f t="shared" si="19"/>
        <v>0</v>
      </c>
      <c r="L32" s="47"/>
      <c r="M32" s="47"/>
      <c r="N32" s="47">
        <f t="shared" si="20"/>
        <v>0</v>
      </c>
      <c r="O32" s="47"/>
      <c r="P32" s="47"/>
      <c r="Q32" s="47"/>
      <c r="R32" s="47"/>
      <c r="S32" s="47"/>
      <c r="T32" s="47">
        <f t="shared" si="21"/>
        <v>0</v>
      </c>
      <c r="U32" s="47"/>
      <c r="V32" s="47">
        <f t="shared" si="22"/>
        <v>0</v>
      </c>
      <c r="W32" s="47"/>
      <c r="X32" s="47"/>
      <c r="Y32" s="47"/>
      <c r="Z32" s="47"/>
      <c r="AA32" s="47"/>
      <c r="AB32" s="47">
        <f t="shared" si="23"/>
        <v>24.5</v>
      </c>
      <c r="AC32" s="47"/>
      <c r="AD32" s="47"/>
      <c r="AE32" s="47">
        <v>24.5</v>
      </c>
      <c r="AF32" s="47"/>
      <c r="AG32" s="47"/>
      <c r="AH32" s="47">
        <f t="shared" si="24"/>
        <v>0</v>
      </c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>
        <f t="shared" si="25"/>
        <v>0</v>
      </c>
      <c r="AV32" s="47">
        <f t="shared" si="26"/>
        <v>0</v>
      </c>
      <c r="AW32" s="47"/>
      <c r="AX32" s="47"/>
      <c r="AY32" s="47">
        <f t="shared" si="27"/>
        <v>0</v>
      </c>
      <c r="AZ32" s="47"/>
      <c r="BA32" s="47"/>
      <c r="BB32" s="47"/>
      <c r="BC32" s="47"/>
      <c r="BD32" s="47"/>
      <c r="BE32" s="47"/>
      <c r="BF32" s="47">
        <f t="shared" si="28"/>
        <v>0</v>
      </c>
      <c r="BG32" s="47">
        <f t="shared" si="29"/>
        <v>0</v>
      </c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14">
        <f t="shared" si="30"/>
        <v>0</v>
      </c>
      <c r="BZ32" s="47"/>
      <c r="CA32" s="47"/>
      <c r="CB32" s="47"/>
      <c r="CC32" s="47"/>
      <c r="CD32" s="47">
        <f t="shared" si="31"/>
        <v>0</v>
      </c>
      <c r="CE32" s="47"/>
      <c r="CF32" s="47"/>
      <c r="CG32" s="47"/>
      <c r="CH32" s="47"/>
      <c r="CI32" s="47"/>
      <c r="CJ32" s="47"/>
      <c r="CK32" s="31"/>
    </row>
    <row r="33" s="32" customFormat="1" ht="15.75" customHeight="1" spans="1:89">
      <c r="A33" s="27">
        <v>61</v>
      </c>
      <c r="B33" s="28" t="s">
        <v>27</v>
      </c>
      <c r="C33" s="29" t="s">
        <v>28</v>
      </c>
      <c r="D33" s="30" t="s">
        <v>208</v>
      </c>
      <c r="E33" s="30" t="s">
        <v>209</v>
      </c>
      <c r="F33" s="30" t="s">
        <v>210</v>
      </c>
      <c r="G33" s="30" t="s">
        <v>211</v>
      </c>
      <c r="H33" s="48">
        <f t="shared" si="16"/>
        <v>24.8</v>
      </c>
      <c r="I33" s="47">
        <f t="shared" si="17"/>
        <v>24.8</v>
      </c>
      <c r="J33" s="47">
        <f t="shared" si="18"/>
        <v>24.8</v>
      </c>
      <c r="K33" s="47">
        <f t="shared" si="19"/>
        <v>0</v>
      </c>
      <c r="L33" s="47"/>
      <c r="M33" s="47"/>
      <c r="N33" s="47">
        <f t="shared" si="20"/>
        <v>0</v>
      </c>
      <c r="O33" s="47"/>
      <c r="P33" s="47"/>
      <c r="Q33" s="47"/>
      <c r="R33" s="47"/>
      <c r="S33" s="47"/>
      <c r="T33" s="47">
        <f t="shared" si="21"/>
        <v>0</v>
      </c>
      <c r="U33" s="47"/>
      <c r="V33" s="47">
        <f t="shared" si="22"/>
        <v>0</v>
      </c>
      <c r="W33" s="47"/>
      <c r="X33" s="47"/>
      <c r="Y33" s="47"/>
      <c r="Z33" s="47"/>
      <c r="AA33" s="47"/>
      <c r="AB33" s="47">
        <f t="shared" si="23"/>
        <v>0</v>
      </c>
      <c r="AC33" s="47"/>
      <c r="AD33" s="47"/>
      <c r="AE33" s="47"/>
      <c r="AF33" s="47"/>
      <c r="AG33" s="47"/>
      <c r="AH33" s="47">
        <f t="shared" si="24"/>
        <v>0</v>
      </c>
      <c r="AI33" s="47"/>
      <c r="AJ33" s="47"/>
      <c r="AK33" s="47"/>
      <c r="AL33" s="47"/>
      <c r="AM33" s="47"/>
      <c r="AN33" s="47"/>
      <c r="AO33" s="47">
        <v>24.8</v>
      </c>
      <c r="AP33" s="47"/>
      <c r="AQ33" s="47"/>
      <c r="AR33" s="47"/>
      <c r="AS33" s="47"/>
      <c r="AT33" s="47"/>
      <c r="AU33" s="47">
        <f t="shared" si="25"/>
        <v>0</v>
      </c>
      <c r="AV33" s="47">
        <f t="shared" si="26"/>
        <v>0</v>
      </c>
      <c r="AW33" s="47"/>
      <c r="AX33" s="47"/>
      <c r="AY33" s="47">
        <f t="shared" si="27"/>
        <v>0</v>
      </c>
      <c r="AZ33" s="47"/>
      <c r="BA33" s="47"/>
      <c r="BB33" s="47"/>
      <c r="BC33" s="47"/>
      <c r="BD33" s="47"/>
      <c r="BE33" s="47"/>
      <c r="BF33" s="47">
        <f t="shared" si="28"/>
        <v>0</v>
      </c>
      <c r="BG33" s="47">
        <f t="shared" si="29"/>
        <v>0</v>
      </c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14">
        <f t="shared" si="30"/>
        <v>0</v>
      </c>
      <c r="BZ33" s="47"/>
      <c r="CA33" s="47"/>
      <c r="CB33" s="47"/>
      <c r="CC33" s="47"/>
      <c r="CD33" s="47">
        <f t="shared" si="31"/>
        <v>0</v>
      </c>
      <c r="CE33" s="47"/>
      <c r="CF33" s="47"/>
      <c r="CG33" s="47"/>
      <c r="CH33" s="47"/>
      <c r="CI33" s="47"/>
      <c r="CJ33" s="47"/>
      <c r="CK33" s="31"/>
    </row>
    <row r="34" s="2" customFormat="1" ht="15.75" hidden="1" customHeight="1" spans="1:89">
      <c r="A34" s="111">
        <v>62</v>
      </c>
      <c r="B34" s="23" t="s">
        <v>64</v>
      </c>
      <c r="C34" s="24" t="s">
        <v>28</v>
      </c>
      <c r="D34" s="25"/>
      <c r="E34" s="25"/>
      <c r="F34" s="25"/>
      <c r="G34" s="25"/>
      <c r="H34" s="112">
        <f>'04支出总表(经济分类)'!G14</f>
        <v>35994.49</v>
      </c>
      <c r="I34" s="112">
        <f>'04支出总表(经济分类)'!H14</f>
        <v>684.6</v>
      </c>
      <c r="J34" s="112">
        <f>'04支出总表(经济分类)'!I14</f>
        <v>627.16</v>
      </c>
      <c r="K34" s="112">
        <f>'04支出总表(经济分类)'!J14</f>
        <v>155.24</v>
      </c>
      <c r="L34" s="112">
        <f>'04支出总表(经济分类)'!K14</f>
        <v>143.71</v>
      </c>
      <c r="M34" s="112">
        <f>'04支出总表(经济分类)'!L14</f>
        <v>11.53</v>
      </c>
      <c r="N34" s="112">
        <f>'04支出总表(经济分类)'!M14</f>
        <v>86.05</v>
      </c>
      <c r="O34" s="112">
        <f>'04支出总表(经济分类)'!N14</f>
        <v>71.12</v>
      </c>
      <c r="P34" s="112">
        <f>'04支出总表(经济分类)'!O14</f>
        <v>0.53</v>
      </c>
      <c r="Q34" s="112">
        <f>'04支出总表(经济分类)'!P14</f>
        <v>13.32</v>
      </c>
      <c r="R34" s="112">
        <f>'04支出总表(经济分类)'!Q14</f>
        <v>1.08</v>
      </c>
      <c r="S34" s="112">
        <f>'04支出总表(经济分类)'!R14</f>
        <v>6.01</v>
      </c>
      <c r="T34" s="112">
        <f>'04支出总表(经济分类)'!S14</f>
        <v>155.17</v>
      </c>
      <c r="U34" s="112">
        <f>'04支出总表(经济分类)'!T14</f>
        <v>11.98</v>
      </c>
      <c r="V34" s="112">
        <f>'04支出总表(经济分类)'!U14</f>
        <v>143.19</v>
      </c>
      <c r="W34" s="112">
        <f>'04支出总表(经济分类)'!V14</f>
        <v>38.31</v>
      </c>
      <c r="X34" s="112">
        <f>'04支出总表(经济分类)'!W14</f>
        <v>23.37</v>
      </c>
      <c r="Y34" s="112">
        <f>'04支出总表(经济分类)'!X14</f>
        <v>24.68</v>
      </c>
      <c r="Z34" s="112">
        <f>'04支出总表(经济分类)'!Y14</f>
        <v>32.83</v>
      </c>
      <c r="AA34" s="112">
        <f>'04支出总表(经济分类)'!Z14</f>
        <v>24</v>
      </c>
      <c r="AB34" s="112">
        <f>'04支出总表(经济分类)'!AA14</f>
        <v>86.63</v>
      </c>
      <c r="AC34" s="112">
        <f>'04支出总表(经济分类)'!AB14</f>
        <v>61.88</v>
      </c>
      <c r="AD34" s="112">
        <f>'04支出总表(经济分类)'!AC14</f>
        <v>0</v>
      </c>
      <c r="AE34" s="112">
        <f>'04支出总表(经济分类)'!AD14</f>
        <v>0</v>
      </c>
      <c r="AF34" s="112">
        <f>'04支出总表(经济分类)'!AE14</f>
        <v>24.75</v>
      </c>
      <c r="AG34" s="112">
        <f>'04支出总表(经济分类)'!AF14</f>
        <v>0</v>
      </c>
      <c r="AH34" s="112">
        <f>'04支出总表(经济分类)'!AG14</f>
        <v>19.52</v>
      </c>
      <c r="AI34" s="112">
        <f>'04支出总表(经济分类)'!AH14</f>
        <v>8.93</v>
      </c>
      <c r="AJ34" s="112">
        <f>'04支出总表(经济分类)'!AI14</f>
        <v>9.44</v>
      </c>
      <c r="AK34" s="112">
        <f>'04支出总表(经济分类)'!AJ14</f>
        <v>0.72</v>
      </c>
      <c r="AL34" s="112">
        <f>'04支出总表(经济分类)'!AK14</f>
        <v>0.43</v>
      </c>
      <c r="AM34" s="112">
        <f>'04支出总表(经济分类)'!AL14</f>
        <v>0.22</v>
      </c>
      <c r="AN34" s="112">
        <f>'04支出总表(经济分类)'!AM14</f>
        <v>0</v>
      </c>
      <c r="AO34" s="112">
        <f>'04支出总表(经济分类)'!AN14</f>
        <v>64.55</v>
      </c>
      <c r="AP34" s="112">
        <f>'04支出总表(经济分类)'!AO14</f>
        <v>32.95</v>
      </c>
      <c r="AQ34" s="112">
        <f>'04支出总表(经济分类)'!AP14</f>
        <v>3.85</v>
      </c>
      <c r="AR34" s="112">
        <f>'04支出总表(经济分类)'!AQ14</f>
        <v>11.08</v>
      </c>
      <c r="AS34" s="112">
        <f>'04支出总表(经济分类)'!AR14</f>
        <v>5.89</v>
      </c>
      <c r="AT34" s="112">
        <f>'04支出总表(经济分类)'!AS14</f>
        <v>0</v>
      </c>
      <c r="AU34" s="112">
        <f>'04支出总表(经济分类)'!AT14</f>
        <v>0</v>
      </c>
      <c r="AV34" s="112">
        <f>'04支出总表(经济分类)'!AU14</f>
        <v>0</v>
      </c>
      <c r="AW34" s="112">
        <f>'04支出总表(经济分类)'!AV14</f>
        <v>0</v>
      </c>
      <c r="AX34" s="112">
        <f>'04支出总表(经济分类)'!AW14</f>
        <v>0</v>
      </c>
      <c r="AY34" s="112">
        <f>'04支出总表(经济分类)'!AX14</f>
        <v>0</v>
      </c>
      <c r="AZ34" s="112">
        <f>'04支出总表(经济分类)'!AY14</f>
        <v>0</v>
      </c>
      <c r="BA34" s="112">
        <f>'04支出总表(经济分类)'!AZ14</f>
        <v>0</v>
      </c>
      <c r="BB34" s="112">
        <f>'04支出总表(经济分类)'!BA14</f>
        <v>0</v>
      </c>
      <c r="BC34" s="112">
        <f>'04支出总表(经济分类)'!BB14</f>
        <v>0</v>
      </c>
      <c r="BD34" s="112">
        <f>'04支出总表(经济分类)'!BC14</f>
        <v>0</v>
      </c>
      <c r="BE34" s="112">
        <f>'04支出总表(经济分类)'!BD14</f>
        <v>0</v>
      </c>
      <c r="BF34" s="112">
        <f>'04支出总表(经济分类)'!BE14</f>
        <v>57.44</v>
      </c>
      <c r="BG34" s="112">
        <f>'04支出总表(经济分类)'!BF14</f>
        <v>57.44</v>
      </c>
      <c r="BH34" s="112">
        <f>'04支出总表(经济分类)'!BG14</f>
        <v>5.3</v>
      </c>
      <c r="BI34" s="112">
        <f>'04支出总表(经济分类)'!BH14</f>
        <v>3.65</v>
      </c>
      <c r="BJ34" s="112">
        <f>'04支出总表(经济分类)'!BI14</f>
        <v>1.44</v>
      </c>
      <c r="BK34" s="112">
        <f>'04支出总表(经济分类)'!BJ14</f>
        <v>0</v>
      </c>
      <c r="BL34" s="112">
        <f>'04支出总表(经济分类)'!BK14</f>
        <v>8</v>
      </c>
      <c r="BM34" s="112">
        <f>'04支出总表(经济分类)'!BL14</f>
        <v>1.48</v>
      </c>
      <c r="BN34" s="112">
        <f>'04支出总表(经济分类)'!BM14</f>
        <v>0.72</v>
      </c>
      <c r="BO34" s="112">
        <f>'04支出总表(经济分类)'!BN14</f>
        <v>0.72</v>
      </c>
      <c r="BP34" s="112">
        <f>'04支出总表(经济分类)'!BO14</f>
        <v>0.42</v>
      </c>
      <c r="BQ34" s="112">
        <f>'04支出总表(经济分类)'!BP14</f>
        <v>5.82</v>
      </c>
      <c r="BR34" s="112">
        <f>'04支出总表(经济分类)'!BQ14</f>
        <v>7.27</v>
      </c>
      <c r="BS34" s="112">
        <f>'04支出总表(经济分类)'!BR14</f>
        <v>0</v>
      </c>
      <c r="BT34" s="112">
        <f>'04支出总表(经济分类)'!BS14</f>
        <v>9.24</v>
      </c>
      <c r="BU34" s="112">
        <f>'04支出总表(经济分类)'!BT14</f>
        <v>1.92</v>
      </c>
      <c r="BV34" s="112">
        <f>'04支出总表(经济分类)'!BU14</f>
        <v>0.79</v>
      </c>
      <c r="BW34" s="112">
        <f>'04支出总表(经济分类)'!BV14</f>
        <v>7.92</v>
      </c>
      <c r="BX34" s="112">
        <f>'04支出总表(经济分类)'!BW14</f>
        <v>2.75</v>
      </c>
      <c r="BY34" s="112">
        <f>'04支出总表(经济分类)'!BX14</f>
        <v>35309.89</v>
      </c>
      <c r="BZ34" s="112">
        <f>'04支出总表(经济分类)'!BY14</f>
        <v>0</v>
      </c>
      <c r="CA34" s="112">
        <f>'04支出总表(经济分类)'!BZ14</f>
        <v>35248.32</v>
      </c>
      <c r="CB34" s="112">
        <f>'04支出总表(经济分类)'!CA14</f>
        <v>0</v>
      </c>
      <c r="CC34" s="112">
        <f>'04支出总表(经济分类)'!CB14</f>
        <v>45</v>
      </c>
      <c r="CD34" s="112">
        <f>'04支出总表(经济分类)'!CC14</f>
        <v>16.57</v>
      </c>
      <c r="CE34" s="112">
        <f>'04支出总表(经济分类)'!CD14</f>
        <v>4.06</v>
      </c>
      <c r="CF34" s="112">
        <f>'04支出总表(经济分类)'!CE14</f>
        <v>12.51</v>
      </c>
      <c r="CG34" s="112">
        <f>'04支出总表(经济分类)'!CF14</f>
        <v>0</v>
      </c>
      <c r="CH34" s="112">
        <f>'04支出总表(经济分类)'!CG14</f>
        <v>0</v>
      </c>
      <c r="CI34" s="112">
        <f>'04支出总表(经济分类)'!CH14</f>
        <v>0</v>
      </c>
      <c r="CJ34" s="112">
        <f>'04支出总表(经济分类)'!CI14</f>
        <v>0</v>
      </c>
      <c r="CK34" s="26">
        <f>'04支出总表(经济分类)'!CJ14</f>
        <v>0</v>
      </c>
    </row>
    <row r="35" s="32" customFormat="1" ht="15.75" hidden="1" customHeight="1" spans="1:89">
      <c r="A35" s="27">
        <v>62</v>
      </c>
      <c r="B35" s="28" t="s">
        <v>64</v>
      </c>
      <c r="C35" s="29" t="s">
        <v>28</v>
      </c>
      <c r="D35" s="30">
        <v>2019999</v>
      </c>
      <c r="E35" s="30" t="s">
        <v>213</v>
      </c>
      <c r="F35" s="30" t="s">
        <v>214</v>
      </c>
      <c r="G35" s="30" t="s">
        <v>214</v>
      </c>
      <c r="H35" s="48">
        <f t="shared" ref="H35:H48" si="32">I35+BY35+CI35+CJ35+CK35</f>
        <v>6429.54</v>
      </c>
      <c r="I35" s="47">
        <f t="shared" ref="I35:I48" si="33">J35+AU35+BF35</f>
        <v>500.47</v>
      </c>
      <c r="J35" s="47">
        <f t="shared" ref="J35:J48" si="34">SUM(K35,N35,S35,T35,AB35,AH35,AM35,AN35,AO35,AP35,AQ35,AR35,AS35,AT35)</f>
        <v>443.03</v>
      </c>
      <c r="K35" s="47">
        <f t="shared" ref="K35:K48" si="35">SUM(L35:M35)</f>
        <v>155.24</v>
      </c>
      <c r="L35" s="47">
        <v>143.71</v>
      </c>
      <c r="M35" s="47">
        <v>11.53</v>
      </c>
      <c r="N35" s="47">
        <f t="shared" ref="N35:N48" si="36">SUM(O35:R35)</f>
        <v>86.05</v>
      </c>
      <c r="O35" s="47">
        <v>71.12</v>
      </c>
      <c r="P35" s="47">
        <v>0.53</v>
      </c>
      <c r="Q35" s="47">
        <v>13.32</v>
      </c>
      <c r="R35" s="47">
        <v>1.08</v>
      </c>
      <c r="S35" s="47">
        <v>6.01</v>
      </c>
      <c r="T35" s="47">
        <f t="shared" ref="T35:T48" si="37">SUM(U35:V35)</f>
        <v>155.17</v>
      </c>
      <c r="U35" s="47">
        <v>11.98</v>
      </c>
      <c r="V35" s="47">
        <f t="shared" ref="V35:V48" si="38">SUM(W35:AA35)</f>
        <v>143.19</v>
      </c>
      <c r="W35" s="47">
        <v>38.31</v>
      </c>
      <c r="X35" s="47">
        <v>23.37</v>
      </c>
      <c r="Y35" s="47">
        <v>24.68</v>
      </c>
      <c r="Z35" s="47">
        <v>32.83</v>
      </c>
      <c r="AA35" s="47">
        <v>24</v>
      </c>
      <c r="AB35" s="47">
        <f t="shared" ref="AB35:AB48" si="39">SUM(AC35:AG35)</f>
        <v>0</v>
      </c>
      <c r="AC35" s="47"/>
      <c r="AD35" s="47"/>
      <c r="AE35" s="47"/>
      <c r="AF35" s="47"/>
      <c r="AG35" s="47"/>
      <c r="AH35" s="47">
        <f t="shared" ref="AH35:AH48" si="40">SUM(AI35:AL35)</f>
        <v>19.52</v>
      </c>
      <c r="AI35" s="47">
        <v>8.93</v>
      </c>
      <c r="AJ35" s="47">
        <v>9.44</v>
      </c>
      <c r="AK35" s="47">
        <v>0.72</v>
      </c>
      <c r="AL35" s="47">
        <v>0.43</v>
      </c>
      <c r="AM35" s="47">
        <v>0.22</v>
      </c>
      <c r="AN35" s="47"/>
      <c r="AO35" s="47"/>
      <c r="AP35" s="47"/>
      <c r="AQ35" s="47">
        <v>3.85</v>
      </c>
      <c r="AR35" s="47">
        <v>11.08</v>
      </c>
      <c r="AS35" s="47">
        <v>5.89</v>
      </c>
      <c r="AT35" s="47">
        <v>0</v>
      </c>
      <c r="AU35" s="47">
        <f t="shared" ref="AU35:AU48" si="41">AV35+AY35+BB35+BC35+BD35+BE35</f>
        <v>0</v>
      </c>
      <c r="AV35" s="47">
        <f t="shared" ref="AV35:AV48" si="42">SUM(AW35:AX35)</f>
        <v>0</v>
      </c>
      <c r="AW35" s="47"/>
      <c r="AX35" s="47"/>
      <c r="AY35" s="47">
        <f t="shared" ref="AY35:AY48" si="43">SUM(AZ35:BA35)</f>
        <v>0</v>
      </c>
      <c r="AZ35" s="47"/>
      <c r="BA35" s="47"/>
      <c r="BB35" s="47"/>
      <c r="BC35" s="47"/>
      <c r="BD35" s="47"/>
      <c r="BE35" s="47"/>
      <c r="BF35" s="47">
        <f t="shared" ref="BF35:BF48" si="44">SUM(BG35)</f>
        <v>57.44</v>
      </c>
      <c r="BG35" s="47">
        <f t="shared" ref="BG35:BG48" si="45">SUM(BH35:BX35)</f>
        <v>57.44</v>
      </c>
      <c r="BH35" s="47">
        <v>5.3</v>
      </c>
      <c r="BI35" s="47">
        <v>3.65</v>
      </c>
      <c r="BJ35" s="47">
        <v>1.44</v>
      </c>
      <c r="BK35" s="47">
        <v>0</v>
      </c>
      <c r="BL35" s="47">
        <v>8</v>
      </c>
      <c r="BM35" s="47">
        <v>1.48</v>
      </c>
      <c r="BN35" s="47">
        <v>0.72</v>
      </c>
      <c r="BO35" s="47">
        <v>0.72</v>
      </c>
      <c r="BP35" s="47">
        <v>0.42</v>
      </c>
      <c r="BQ35" s="47">
        <v>5.82</v>
      </c>
      <c r="BR35" s="47">
        <v>7.27</v>
      </c>
      <c r="BS35" s="47">
        <v>0</v>
      </c>
      <c r="BT35" s="47">
        <v>9.24</v>
      </c>
      <c r="BU35" s="47">
        <v>1.92</v>
      </c>
      <c r="BV35" s="47">
        <v>0.79</v>
      </c>
      <c r="BW35" s="47">
        <v>7.92</v>
      </c>
      <c r="BX35" s="47">
        <v>2.75</v>
      </c>
      <c r="BY35" s="114">
        <f t="shared" ref="BY35:BY48" si="46">SUM(BZ35:CD35)</f>
        <v>5929.07</v>
      </c>
      <c r="BZ35" s="47"/>
      <c r="CA35" s="47">
        <v>5867.5</v>
      </c>
      <c r="CB35" s="47"/>
      <c r="CC35" s="47">
        <v>45</v>
      </c>
      <c r="CD35" s="47">
        <f t="shared" ref="CD35:CD48" si="47">SUM(CE35:CH35)</f>
        <v>16.57</v>
      </c>
      <c r="CE35" s="47">
        <v>4.06</v>
      </c>
      <c r="CF35" s="47">
        <f>CF34</f>
        <v>12.51</v>
      </c>
      <c r="CG35" s="47"/>
      <c r="CH35" s="47"/>
      <c r="CI35" s="47"/>
      <c r="CJ35" s="47"/>
      <c r="CK35" s="31"/>
    </row>
    <row r="36" s="32" customFormat="1" ht="15.75" hidden="1" customHeight="1" spans="1:89">
      <c r="A36" s="27">
        <v>62</v>
      </c>
      <c r="B36" s="28" t="s">
        <v>64</v>
      </c>
      <c r="C36" s="29" t="s">
        <v>28</v>
      </c>
      <c r="D36" s="30">
        <v>2100799</v>
      </c>
      <c r="E36" s="30" t="s">
        <v>205</v>
      </c>
      <c r="F36" s="30" t="s">
        <v>224</v>
      </c>
      <c r="G36" s="30" t="s">
        <v>225</v>
      </c>
      <c r="H36" s="48">
        <f t="shared" si="32"/>
        <v>3</v>
      </c>
      <c r="I36" s="47">
        <f t="shared" si="33"/>
        <v>0</v>
      </c>
      <c r="J36" s="47">
        <f t="shared" si="34"/>
        <v>0</v>
      </c>
      <c r="K36" s="47">
        <f t="shared" si="35"/>
        <v>0</v>
      </c>
      <c r="L36" s="47"/>
      <c r="M36" s="47"/>
      <c r="N36" s="47">
        <f t="shared" si="36"/>
        <v>0</v>
      </c>
      <c r="O36" s="47"/>
      <c r="P36" s="47"/>
      <c r="Q36" s="47"/>
      <c r="R36" s="47"/>
      <c r="S36" s="47"/>
      <c r="T36" s="47">
        <f t="shared" si="37"/>
        <v>0</v>
      </c>
      <c r="U36" s="47"/>
      <c r="V36" s="47">
        <f t="shared" si="38"/>
        <v>0</v>
      </c>
      <c r="W36" s="47"/>
      <c r="X36" s="47"/>
      <c r="Y36" s="47"/>
      <c r="Z36" s="47"/>
      <c r="AA36" s="47"/>
      <c r="AB36" s="47">
        <f t="shared" si="39"/>
        <v>0</v>
      </c>
      <c r="AC36" s="47"/>
      <c r="AD36" s="47"/>
      <c r="AE36" s="47"/>
      <c r="AF36" s="47"/>
      <c r="AG36" s="47"/>
      <c r="AH36" s="47">
        <f t="shared" si="40"/>
        <v>0</v>
      </c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>
        <f t="shared" si="41"/>
        <v>0</v>
      </c>
      <c r="AV36" s="47">
        <f t="shared" si="42"/>
        <v>0</v>
      </c>
      <c r="AW36" s="47"/>
      <c r="AX36" s="47"/>
      <c r="AY36" s="47">
        <f t="shared" si="43"/>
        <v>0</v>
      </c>
      <c r="AZ36" s="47"/>
      <c r="BA36" s="47"/>
      <c r="BB36" s="47"/>
      <c r="BC36" s="47"/>
      <c r="BD36" s="47"/>
      <c r="BE36" s="47"/>
      <c r="BF36" s="47">
        <f t="shared" si="44"/>
        <v>0</v>
      </c>
      <c r="BG36" s="47">
        <f t="shared" si="45"/>
        <v>0</v>
      </c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14">
        <f t="shared" si="46"/>
        <v>3</v>
      </c>
      <c r="BZ36" s="47"/>
      <c r="CA36" s="47">
        <v>3</v>
      </c>
      <c r="CB36" s="47"/>
      <c r="CC36" s="47"/>
      <c r="CD36" s="47">
        <f t="shared" si="47"/>
        <v>0</v>
      </c>
      <c r="CE36" s="47"/>
      <c r="CF36" s="47"/>
      <c r="CG36" s="47"/>
      <c r="CH36" s="47"/>
      <c r="CI36" s="47"/>
      <c r="CJ36" s="47"/>
      <c r="CK36" s="31"/>
    </row>
    <row r="37" s="32" customFormat="1" ht="15.75" hidden="1" customHeight="1" spans="1:89">
      <c r="A37" s="27">
        <v>62</v>
      </c>
      <c r="B37" s="28" t="s">
        <v>64</v>
      </c>
      <c r="C37" s="29" t="s">
        <v>28</v>
      </c>
      <c r="D37" s="30">
        <v>2109901</v>
      </c>
      <c r="E37" s="30" t="s">
        <v>205</v>
      </c>
      <c r="F37" s="30" t="s">
        <v>226</v>
      </c>
      <c r="G37" s="30" t="s">
        <v>226</v>
      </c>
      <c r="H37" s="48">
        <f t="shared" si="32"/>
        <v>137.32</v>
      </c>
      <c r="I37" s="47">
        <f t="shared" si="33"/>
        <v>0</v>
      </c>
      <c r="J37" s="47">
        <f t="shared" si="34"/>
        <v>0</v>
      </c>
      <c r="K37" s="47">
        <f t="shared" si="35"/>
        <v>0</v>
      </c>
      <c r="L37" s="47"/>
      <c r="M37" s="47"/>
      <c r="N37" s="47">
        <f t="shared" si="36"/>
        <v>0</v>
      </c>
      <c r="O37" s="47"/>
      <c r="P37" s="47"/>
      <c r="Q37" s="47"/>
      <c r="R37" s="47"/>
      <c r="S37" s="47"/>
      <c r="T37" s="47">
        <f t="shared" si="37"/>
        <v>0</v>
      </c>
      <c r="U37" s="47"/>
      <c r="V37" s="47">
        <f t="shared" si="38"/>
        <v>0</v>
      </c>
      <c r="W37" s="47"/>
      <c r="X37" s="47"/>
      <c r="Y37" s="47"/>
      <c r="Z37" s="47"/>
      <c r="AA37" s="47"/>
      <c r="AB37" s="47">
        <f t="shared" si="39"/>
        <v>0</v>
      </c>
      <c r="AC37" s="47"/>
      <c r="AD37" s="47"/>
      <c r="AE37" s="47"/>
      <c r="AF37" s="47"/>
      <c r="AG37" s="47"/>
      <c r="AH37" s="47">
        <f t="shared" si="40"/>
        <v>0</v>
      </c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>
        <f t="shared" si="41"/>
        <v>0</v>
      </c>
      <c r="AV37" s="47">
        <f t="shared" si="42"/>
        <v>0</v>
      </c>
      <c r="AW37" s="47"/>
      <c r="AX37" s="47"/>
      <c r="AY37" s="47">
        <f t="shared" si="43"/>
        <v>0</v>
      </c>
      <c r="AZ37" s="47"/>
      <c r="BA37" s="47"/>
      <c r="BB37" s="47"/>
      <c r="BC37" s="47"/>
      <c r="BD37" s="47"/>
      <c r="BE37" s="47"/>
      <c r="BF37" s="47">
        <f t="shared" si="44"/>
        <v>0</v>
      </c>
      <c r="BG37" s="47">
        <f t="shared" si="45"/>
        <v>0</v>
      </c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14">
        <f t="shared" si="46"/>
        <v>137.32</v>
      </c>
      <c r="BZ37" s="47"/>
      <c r="CA37" s="47">
        <v>137.32</v>
      </c>
      <c r="CB37" s="47"/>
      <c r="CC37" s="47"/>
      <c r="CD37" s="47">
        <f t="shared" si="47"/>
        <v>0</v>
      </c>
      <c r="CE37" s="47"/>
      <c r="CF37" s="47"/>
      <c r="CG37" s="47"/>
      <c r="CH37" s="47"/>
      <c r="CI37" s="47"/>
      <c r="CJ37" s="47"/>
      <c r="CK37" s="31"/>
    </row>
    <row r="38" s="32" customFormat="1" ht="15.75" hidden="1" customHeight="1" spans="1:89">
      <c r="A38" s="27">
        <v>62</v>
      </c>
      <c r="B38" s="28" t="s">
        <v>64</v>
      </c>
      <c r="C38" s="29" t="s">
        <v>28</v>
      </c>
      <c r="D38" s="30">
        <v>2120303</v>
      </c>
      <c r="E38" s="30" t="s">
        <v>227</v>
      </c>
      <c r="F38" s="30" t="s">
        <v>228</v>
      </c>
      <c r="G38" s="30" t="s">
        <v>229</v>
      </c>
      <c r="H38" s="48">
        <f t="shared" si="32"/>
        <v>862</v>
      </c>
      <c r="I38" s="47">
        <f t="shared" si="33"/>
        <v>0</v>
      </c>
      <c r="J38" s="47">
        <f t="shared" si="34"/>
        <v>0</v>
      </c>
      <c r="K38" s="47">
        <f t="shared" si="35"/>
        <v>0</v>
      </c>
      <c r="L38" s="47"/>
      <c r="M38" s="47"/>
      <c r="N38" s="47">
        <f t="shared" si="36"/>
        <v>0</v>
      </c>
      <c r="O38" s="47"/>
      <c r="P38" s="47"/>
      <c r="Q38" s="47"/>
      <c r="R38" s="47"/>
      <c r="S38" s="47"/>
      <c r="T38" s="47">
        <f t="shared" si="37"/>
        <v>0</v>
      </c>
      <c r="U38" s="47"/>
      <c r="V38" s="47">
        <f t="shared" si="38"/>
        <v>0</v>
      </c>
      <c r="W38" s="47"/>
      <c r="X38" s="47"/>
      <c r="Y38" s="47"/>
      <c r="Z38" s="47"/>
      <c r="AA38" s="47"/>
      <c r="AB38" s="47">
        <f t="shared" si="39"/>
        <v>0</v>
      </c>
      <c r="AC38" s="47"/>
      <c r="AD38" s="47"/>
      <c r="AE38" s="47"/>
      <c r="AF38" s="47"/>
      <c r="AG38" s="47"/>
      <c r="AH38" s="47">
        <f t="shared" si="40"/>
        <v>0</v>
      </c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>
        <f t="shared" si="41"/>
        <v>0</v>
      </c>
      <c r="AV38" s="47">
        <f t="shared" si="42"/>
        <v>0</v>
      </c>
      <c r="AW38" s="47"/>
      <c r="AX38" s="47"/>
      <c r="AY38" s="47">
        <f t="shared" si="43"/>
        <v>0</v>
      </c>
      <c r="AZ38" s="47"/>
      <c r="BA38" s="47"/>
      <c r="BB38" s="47"/>
      <c r="BC38" s="47"/>
      <c r="BD38" s="47"/>
      <c r="BE38" s="47"/>
      <c r="BF38" s="47">
        <f t="shared" si="44"/>
        <v>0</v>
      </c>
      <c r="BG38" s="47">
        <f t="shared" si="45"/>
        <v>0</v>
      </c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14">
        <f t="shared" si="46"/>
        <v>862</v>
      </c>
      <c r="BZ38" s="47"/>
      <c r="CA38" s="47">
        <v>862</v>
      </c>
      <c r="CB38" s="47"/>
      <c r="CC38" s="47"/>
      <c r="CD38" s="47">
        <f t="shared" si="47"/>
        <v>0</v>
      </c>
      <c r="CE38" s="47"/>
      <c r="CF38" s="47"/>
      <c r="CG38" s="47"/>
      <c r="CH38" s="47"/>
      <c r="CI38" s="47"/>
      <c r="CJ38" s="47"/>
      <c r="CK38" s="31"/>
    </row>
    <row r="39" s="32" customFormat="1" ht="15.75" hidden="1" customHeight="1" spans="1:89">
      <c r="A39" s="27">
        <v>62</v>
      </c>
      <c r="B39" s="28" t="s">
        <v>64</v>
      </c>
      <c r="C39" s="29" t="s">
        <v>28</v>
      </c>
      <c r="D39" s="30">
        <v>2120802</v>
      </c>
      <c r="E39" s="30" t="s">
        <v>227</v>
      </c>
      <c r="F39" s="30" t="s">
        <v>230</v>
      </c>
      <c r="G39" s="30" t="s">
        <v>231</v>
      </c>
      <c r="H39" s="48">
        <f t="shared" si="32"/>
        <v>910.5</v>
      </c>
      <c r="I39" s="47">
        <f t="shared" si="33"/>
        <v>0</v>
      </c>
      <c r="J39" s="47">
        <f t="shared" si="34"/>
        <v>0</v>
      </c>
      <c r="K39" s="47">
        <f t="shared" si="35"/>
        <v>0</v>
      </c>
      <c r="L39" s="47"/>
      <c r="M39" s="47"/>
      <c r="N39" s="47">
        <f t="shared" si="36"/>
        <v>0</v>
      </c>
      <c r="O39" s="47"/>
      <c r="P39" s="47"/>
      <c r="Q39" s="47"/>
      <c r="R39" s="47"/>
      <c r="S39" s="47"/>
      <c r="T39" s="47">
        <f t="shared" si="37"/>
        <v>0</v>
      </c>
      <c r="U39" s="47"/>
      <c r="V39" s="47">
        <f t="shared" si="38"/>
        <v>0</v>
      </c>
      <c r="W39" s="47"/>
      <c r="X39" s="47"/>
      <c r="Y39" s="47"/>
      <c r="Z39" s="47"/>
      <c r="AA39" s="47"/>
      <c r="AB39" s="47">
        <f t="shared" si="39"/>
        <v>0</v>
      </c>
      <c r="AC39" s="47"/>
      <c r="AD39" s="47"/>
      <c r="AE39" s="47"/>
      <c r="AF39" s="47"/>
      <c r="AG39" s="47"/>
      <c r="AH39" s="47">
        <f t="shared" si="40"/>
        <v>0</v>
      </c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>
        <f t="shared" si="41"/>
        <v>0</v>
      </c>
      <c r="AV39" s="47">
        <f t="shared" si="42"/>
        <v>0</v>
      </c>
      <c r="AW39" s="47"/>
      <c r="AX39" s="47"/>
      <c r="AY39" s="47">
        <f t="shared" si="43"/>
        <v>0</v>
      </c>
      <c r="AZ39" s="47"/>
      <c r="BA39" s="47"/>
      <c r="BB39" s="47"/>
      <c r="BC39" s="47"/>
      <c r="BD39" s="47"/>
      <c r="BE39" s="47"/>
      <c r="BF39" s="47">
        <f t="shared" si="44"/>
        <v>0</v>
      </c>
      <c r="BG39" s="47">
        <f t="shared" si="45"/>
        <v>0</v>
      </c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14">
        <f t="shared" si="46"/>
        <v>910.5</v>
      </c>
      <c r="BZ39" s="47"/>
      <c r="CA39" s="47">
        <v>910.5</v>
      </c>
      <c r="CB39" s="47"/>
      <c r="CC39" s="47"/>
      <c r="CD39" s="47">
        <f t="shared" si="47"/>
        <v>0</v>
      </c>
      <c r="CE39" s="47"/>
      <c r="CF39" s="47"/>
      <c r="CG39" s="47"/>
      <c r="CH39" s="47"/>
      <c r="CI39" s="47"/>
      <c r="CJ39" s="47"/>
      <c r="CK39" s="31"/>
    </row>
    <row r="40" s="32" customFormat="1" ht="15.75" hidden="1" customHeight="1" spans="1:89">
      <c r="A40" s="27">
        <v>62</v>
      </c>
      <c r="B40" s="28" t="s">
        <v>64</v>
      </c>
      <c r="C40" s="29" t="s">
        <v>28</v>
      </c>
      <c r="D40" s="30">
        <v>2120803</v>
      </c>
      <c r="E40" s="30" t="s">
        <v>227</v>
      </c>
      <c r="F40" s="30" t="s">
        <v>230</v>
      </c>
      <c r="G40" s="30" t="s">
        <v>232</v>
      </c>
      <c r="H40" s="48">
        <f t="shared" si="32"/>
        <v>7153</v>
      </c>
      <c r="I40" s="47">
        <f t="shared" si="33"/>
        <v>0</v>
      </c>
      <c r="J40" s="47">
        <f t="shared" si="34"/>
        <v>0</v>
      </c>
      <c r="K40" s="47">
        <f t="shared" si="35"/>
        <v>0</v>
      </c>
      <c r="L40" s="47"/>
      <c r="M40" s="47"/>
      <c r="N40" s="47">
        <f t="shared" si="36"/>
        <v>0</v>
      </c>
      <c r="O40" s="47"/>
      <c r="P40" s="47"/>
      <c r="Q40" s="47"/>
      <c r="R40" s="47"/>
      <c r="S40" s="47"/>
      <c r="T40" s="47">
        <f t="shared" si="37"/>
        <v>0</v>
      </c>
      <c r="U40" s="47"/>
      <c r="V40" s="47">
        <f t="shared" si="38"/>
        <v>0</v>
      </c>
      <c r="W40" s="47"/>
      <c r="X40" s="47"/>
      <c r="Y40" s="47"/>
      <c r="Z40" s="47"/>
      <c r="AA40" s="47"/>
      <c r="AB40" s="47">
        <f t="shared" si="39"/>
        <v>0</v>
      </c>
      <c r="AC40" s="47"/>
      <c r="AD40" s="47"/>
      <c r="AE40" s="47"/>
      <c r="AF40" s="47"/>
      <c r="AG40" s="47"/>
      <c r="AH40" s="47">
        <f t="shared" si="40"/>
        <v>0</v>
      </c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>
        <f t="shared" si="41"/>
        <v>0</v>
      </c>
      <c r="AV40" s="47">
        <f t="shared" si="42"/>
        <v>0</v>
      </c>
      <c r="AW40" s="47"/>
      <c r="AX40" s="47"/>
      <c r="AY40" s="47">
        <f t="shared" si="43"/>
        <v>0</v>
      </c>
      <c r="AZ40" s="47"/>
      <c r="BA40" s="47"/>
      <c r="BB40" s="47"/>
      <c r="BC40" s="47"/>
      <c r="BD40" s="47"/>
      <c r="BE40" s="47"/>
      <c r="BF40" s="47">
        <f t="shared" si="44"/>
        <v>0</v>
      </c>
      <c r="BG40" s="47">
        <f t="shared" si="45"/>
        <v>0</v>
      </c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14">
        <f t="shared" si="46"/>
        <v>7153</v>
      </c>
      <c r="BZ40" s="47"/>
      <c r="CA40" s="47">
        <v>7153</v>
      </c>
      <c r="CB40" s="47"/>
      <c r="CC40" s="47"/>
      <c r="CD40" s="47">
        <f t="shared" si="47"/>
        <v>0</v>
      </c>
      <c r="CE40" s="47"/>
      <c r="CF40" s="47"/>
      <c r="CG40" s="47"/>
      <c r="CH40" s="47"/>
      <c r="CI40" s="47"/>
      <c r="CJ40" s="47"/>
      <c r="CK40" s="31"/>
    </row>
    <row r="41" s="32" customFormat="1" ht="15.75" hidden="1" customHeight="1" spans="1:89">
      <c r="A41" s="27">
        <v>62</v>
      </c>
      <c r="B41" s="28" t="s">
        <v>64</v>
      </c>
      <c r="C41" s="29" t="s">
        <v>28</v>
      </c>
      <c r="D41" s="30">
        <v>2120805</v>
      </c>
      <c r="E41" s="30" t="s">
        <v>227</v>
      </c>
      <c r="F41" s="30" t="s">
        <v>230</v>
      </c>
      <c r="G41" s="30" t="s">
        <v>233</v>
      </c>
      <c r="H41" s="48">
        <f t="shared" si="32"/>
        <v>17300</v>
      </c>
      <c r="I41" s="47">
        <f t="shared" si="33"/>
        <v>0</v>
      </c>
      <c r="J41" s="47">
        <f t="shared" si="34"/>
        <v>0</v>
      </c>
      <c r="K41" s="47">
        <f t="shared" si="35"/>
        <v>0</v>
      </c>
      <c r="L41" s="47"/>
      <c r="M41" s="47"/>
      <c r="N41" s="47">
        <f t="shared" si="36"/>
        <v>0</v>
      </c>
      <c r="O41" s="47"/>
      <c r="P41" s="47"/>
      <c r="Q41" s="47"/>
      <c r="R41" s="47"/>
      <c r="S41" s="47"/>
      <c r="T41" s="47">
        <f t="shared" si="37"/>
        <v>0</v>
      </c>
      <c r="U41" s="47"/>
      <c r="V41" s="47">
        <f t="shared" si="38"/>
        <v>0</v>
      </c>
      <c r="W41" s="47"/>
      <c r="X41" s="47"/>
      <c r="Y41" s="47"/>
      <c r="Z41" s="47"/>
      <c r="AA41" s="47"/>
      <c r="AB41" s="47">
        <f t="shared" si="39"/>
        <v>0</v>
      </c>
      <c r="AC41" s="47"/>
      <c r="AD41" s="47"/>
      <c r="AE41" s="47"/>
      <c r="AF41" s="47"/>
      <c r="AG41" s="47"/>
      <c r="AH41" s="47">
        <f t="shared" si="40"/>
        <v>0</v>
      </c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>
        <f t="shared" si="41"/>
        <v>0</v>
      </c>
      <c r="AV41" s="47">
        <f t="shared" si="42"/>
        <v>0</v>
      </c>
      <c r="AW41" s="47"/>
      <c r="AX41" s="47"/>
      <c r="AY41" s="47">
        <f t="shared" si="43"/>
        <v>0</v>
      </c>
      <c r="AZ41" s="47"/>
      <c r="BA41" s="47"/>
      <c r="BB41" s="47"/>
      <c r="BC41" s="47"/>
      <c r="BD41" s="47"/>
      <c r="BE41" s="47"/>
      <c r="BF41" s="47">
        <f t="shared" si="44"/>
        <v>0</v>
      </c>
      <c r="BG41" s="47">
        <f t="shared" si="45"/>
        <v>0</v>
      </c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14">
        <f t="shared" si="46"/>
        <v>17300</v>
      </c>
      <c r="BZ41" s="47"/>
      <c r="CA41" s="47">
        <v>17300</v>
      </c>
      <c r="CB41" s="47"/>
      <c r="CC41" s="47"/>
      <c r="CD41" s="47">
        <f t="shared" si="47"/>
        <v>0</v>
      </c>
      <c r="CE41" s="47"/>
      <c r="CF41" s="47"/>
      <c r="CG41" s="47"/>
      <c r="CH41" s="47"/>
      <c r="CI41" s="47"/>
      <c r="CJ41" s="47"/>
      <c r="CK41" s="31"/>
    </row>
    <row r="42" s="32" customFormat="1" ht="15.75" hidden="1" customHeight="1" spans="1:89">
      <c r="A42" s="27">
        <v>62</v>
      </c>
      <c r="B42" s="28" t="s">
        <v>64</v>
      </c>
      <c r="C42" s="29" t="s">
        <v>28</v>
      </c>
      <c r="D42" s="30">
        <v>2120899</v>
      </c>
      <c r="E42" s="30" t="s">
        <v>227</v>
      </c>
      <c r="F42" s="30" t="s">
        <v>230</v>
      </c>
      <c r="G42" s="30" t="s">
        <v>234</v>
      </c>
      <c r="H42" s="48">
        <f t="shared" si="32"/>
        <v>2000</v>
      </c>
      <c r="I42" s="47">
        <f t="shared" si="33"/>
        <v>0</v>
      </c>
      <c r="J42" s="47">
        <f t="shared" si="34"/>
        <v>0</v>
      </c>
      <c r="K42" s="47">
        <f t="shared" si="35"/>
        <v>0</v>
      </c>
      <c r="L42" s="47"/>
      <c r="M42" s="47"/>
      <c r="N42" s="47">
        <f t="shared" si="36"/>
        <v>0</v>
      </c>
      <c r="O42" s="47"/>
      <c r="P42" s="47"/>
      <c r="Q42" s="47"/>
      <c r="R42" s="47"/>
      <c r="S42" s="47"/>
      <c r="T42" s="47">
        <f t="shared" si="37"/>
        <v>0</v>
      </c>
      <c r="U42" s="47"/>
      <c r="V42" s="47">
        <f t="shared" si="38"/>
        <v>0</v>
      </c>
      <c r="W42" s="47"/>
      <c r="X42" s="47"/>
      <c r="Y42" s="47"/>
      <c r="Z42" s="47"/>
      <c r="AA42" s="47"/>
      <c r="AB42" s="47">
        <f t="shared" si="39"/>
        <v>0</v>
      </c>
      <c r="AC42" s="47"/>
      <c r="AD42" s="47"/>
      <c r="AE42" s="47"/>
      <c r="AF42" s="47"/>
      <c r="AG42" s="47"/>
      <c r="AH42" s="47">
        <f t="shared" si="40"/>
        <v>0</v>
      </c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>
        <f t="shared" si="41"/>
        <v>0</v>
      </c>
      <c r="AV42" s="47">
        <f t="shared" si="42"/>
        <v>0</v>
      </c>
      <c r="AW42" s="47"/>
      <c r="AX42" s="47"/>
      <c r="AY42" s="47">
        <f t="shared" si="43"/>
        <v>0</v>
      </c>
      <c r="AZ42" s="47"/>
      <c r="BA42" s="47"/>
      <c r="BB42" s="47"/>
      <c r="BC42" s="47"/>
      <c r="BD42" s="47"/>
      <c r="BE42" s="47"/>
      <c r="BF42" s="47">
        <f t="shared" si="44"/>
        <v>0</v>
      </c>
      <c r="BG42" s="47">
        <f t="shared" si="45"/>
        <v>0</v>
      </c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14">
        <f t="shared" si="46"/>
        <v>2000</v>
      </c>
      <c r="BZ42" s="47"/>
      <c r="CA42" s="47">
        <v>2000</v>
      </c>
      <c r="CB42" s="47"/>
      <c r="CC42" s="47"/>
      <c r="CD42" s="47">
        <f t="shared" si="47"/>
        <v>0</v>
      </c>
      <c r="CE42" s="47"/>
      <c r="CF42" s="47"/>
      <c r="CG42" s="47"/>
      <c r="CH42" s="47"/>
      <c r="CI42" s="47"/>
      <c r="CJ42" s="47"/>
      <c r="CK42" s="31"/>
    </row>
    <row r="43" s="32" customFormat="1" ht="15.75" hidden="1" customHeight="1" spans="1:89">
      <c r="A43" s="27">
        <v>62</v>
      </c>
      <c r="B43" s="28" t="s">
        <v>64</v>
      </c>
      <c r="C43" s="29" t="s">
        <v>28</v>
      </c>
      <c r="D43" s="30">
        <v>2130705</v>
      </c>
      <c r="E43" s="87" t="s">
        <v>235</v>
      </c>
      <c r="F43" s="87" t="s">
        <v>236</v>
      </c>
      <c r="G43" s="87" t="s">
        <v>237</v>
      </c>
      <c r="H43" s="48">
        <f t="shared" si="32"/>
        <v>15</v>
      </c>
      <c r="I43" s="47">
        <f t="shared" si="33"/>
        <v>0</v>
      </c>
      <c r="J43" s="47">
        <f t="shared" si="34"/>
        <v>0</v>
      </c>
      <c r="K43" s="47">
        <f t="shared" si="35"/>
        <v>0</v>
      </c>
      <c r="L43" s="47"/>
      <c r="M43" s="47"/>
      <c r="N43" s="47">
        <f t="shared" si="36"/>
        <v>0</v>
      </c>
      <c r="O43" s="47"/>
      <c r="P43" s="47"/>
      <c r="Q43" s="47"/>
      <c r="R43" s="47"/>
      <c r="S43" s="47"/>
      <c r="T43" s="47">
        <f t="shared" si="37"/>
        <v>0</v>
      </c>
      <c r="U43" s="47"/>
      <c r="V43" s="47">
        <f t="shared" si="38"/>
        <v>0</v>
      </c>
      <c r="W43" s="47"/>
      <c r="X43" s="47"/>
      <c r="Y43" s="47"/>
      <c r="Z43" s="47"/>
      <c r="AA43" s="47"/>
      <c r="AB43" s="47">
        <f t="shared" si="39"/>
        <v>0</v>
      </c>
      <c r="AC43" s="47"/>
      <c r="AD43" s="47"/>
      <c r="AE43" s="47"/>
      <c r="AF43" s="47"/>
      <c r="AG43" s="47"/>
      <c r="AH43" s="47">
        <f t="shared" si="40"/>
        <v>0</v>
      </c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>
        <f t="shared" si="41"/>
        <v>0</v>
      </c>
      <c r="AV43" s="47">
        <f t="shared" si="42"/>
        <v>0</v>
      </c>
      <c r="AW43" s="47"/>
      <c r="AX43" s="47"/>
      <c r="AY43" s="47">
        <f t="shared" si="43"/>
        <v>0</v>
      </c>
      <c r="AZ43" s="47"/>
      <c r="BA43" s="47"/>
      <c r="BB43" s="47"/>
      <c r="BC43" s="47"/>
      <c r="BD43" s="47"/>
      <c r="BE43" s="47"/>
      <c r="BF43" s="47">
        <f t="shared" si="44"/>
        <v>0</v>
      </c>
      <c r="BG43" s="47">
        <f t="shared" si="45"/>
        <v>0</v>
      </c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14">
        <f t="shared" si="46"/>
        <v>15</v>
      </c>
      <c r="BZ43" s="47"/>
      <c r="CA43" s="47">
        <v>15</v>
      </c>
      <c r="CB43" s="47"/>
      <c r="CC43" s="47"/>
      <c r="CD43" s="47">
        <f t="shared" si="47"/>
        <v>0</v>
      </c>
      <c r="CE43" s="47"/>
      <c r="CF43" s="47"/>
      <c r="CG43" s="47"/>
      <c r="CH43" s="47"/>
      <c r="CI43" s="47"/>
      <c r="CJ43" s="47"/>
      <c r="CK43" s="31"/>
    </row>
    <row r="44" s="32" customFormat="1" ht="15.75" hidden="1" customHeight="1" spans="1:89">
      <c r="A44" s="27">
        <v>62</v>
      </c>
      <c r="B44" s="28" t="s">
        <v>64</v>
      </c>
      <c r="C44" s="29" t="s">
        <v>28</v>
      </c>
      <c r="D44" s="30">
        <v>2150805</v>
      </c>
      <c r="E44" s="30" t="s">
        <v>195</v>
      </c>
      <c r="F44" s="30" t="s">
        <v>238</v>
      </c>
      <c r="G44" s="30" t="s">
        <v>239</v>
      </c>
      <c r="H44" s="48">
        <f t="shared" si="32"/>
        <v>1000</v>
      </c>
      <c r="I44" s="47">
        <f t="shared" si="33"/>
        <v>0</v>
      </c>
      <c r="J44" s="47">
        <f t="shared" si="34"/>
        <v>0</v>
      </c>
      <c r="K44" s="47">
        <f t="shared" si="35"/>
        <v>0</v>
      </c>
      <c r="L44" s="47"/>
      <c r="M44" s="47"/>
      <c r="N44" s="47">
        <f t="shared" si="36"/>
        <v>0</v>
      </c>
      <c r="O44" s="47"/>
      <c r="P44" s="47"/>
      <c r="Q44" s="47"/>
      <c r="R44" s="47"/>
      <c r="S44" s="47"/>
      <c r="T44" s="47">
        <f t="shared" si="37"/>
        <v>0</v>
      </c>
      <c r="U44" s="47"/>
      <c r="V44" s="47">
        <f t="shared" si="38"/>
        <v>0</v>
      </c>
      <c r="W44" s="47"/>
      <c r="X44" s="47"/>
      <c r="Y44" s="47"/>
      <c r="Z44" s="47"/>
      <c r="AA44" s="47"/>
      <c r="AB44" s="47">
        <f t="shared" si="39"/>
        <v>0</v>
      </c>
      <c r="AC44" s="47"/>
      <c r="AD44" s="47"/>
      <c r="AE44" s="47"/>
      <c r="AF44" s="47"/>
      <c r="AG44" s="47"/>
      <c r="AH44" s="47">
        <f t="shared" si="40"/>
        <v>0</v>
      </c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>
        <f t="shared" si="41"/>
        <v>0</v>
      </c>
      <c r="AV44" s="47">
        <f t="shared" si="42"/>
        <v>0</v>
      </c>
      <c r="AW44" s="47"/>
      <c r="AX44" s="47"/>
      <c r="AY44" s="47">
        <f t="shared" si="43"/>
        <v>0</v>
      </c>
      <c r="AZ44" s="47"/>
      <c r="BA44" s="47"/>
      <c r="BB44" s="47"/>
      <c r="BC44" s="47"/>
      <c r="BD44" s="47"/>
      <c r="BE44" s="47"/>
      <c r="BF44" s="47">
        <f t="shared" si="44"/>
        <v>0</v>
      </c>
      <c r="BG44" s="47">
        <f t="shared" si="45"/>
        <v>0</v>
      </c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14">
        <f t="shared" si="46"/>
        <v>1000</v>
      </c>
      <c r="BZ44" s="47"/>
      <c r="CA44" s="47">
        <v>1000</v>
      </c>
      <c r="CB44" s="47"/>
      <c r="CC44" s="47"/>
      <c r="CD44" s="47">
        <f t="shared" si="47"/>
        <v>0</v>
      </c>
      <c r="CE44" s="47"/>
      <c r="CF44" s="47"/>
      <c r="CG44" s="47"/>
      <c r="CH44" s="47"/>
      <c r="CI44" s="47"/>
      <c r="CJ44" s="47"/>
      <c r="CK44" s="31"/>
    </row>
    <row r="45" s="32" customFormat="1" ht="15.75" hidden="1" customHeight="1" spans="1:89">
      <c r="A45" s="27">
        <v>62</v>
      </c>
      <c r="B45" s="28" t="s">
        <v>64</v>
      </c>
      <c r="C45" s="29" t="s">
        <v>28</v>
      </c>
      <c r="D45" s="30" t="s">
        <v>198</v>
      </c>
      <c r="E45" s="30" t="s">
        <v>199</v>
      </c>
      <c r="F45" s="30" t="s">
        <v>200</v>
      </c>
      <c r="G45" s="30" t="s">
        <v>201</v>
      </c>
      <c r="H45" s="48">
        <f t="shared" si="32"/>
        <v>61.88</v>
      </c>
      <c r="I45" s="47">
        <f t="shared" si="33"/>
        <v>61.88</v>
      </c>
      <c r="J45" s="47">
        <f t="shared" si="34"/>
        <v>61.88</v>
      </c>
      <c r="K45" s="47">
        <f t="shared" si="35"/>
        <v>0</v>
      </c>
      <c r="L45" s="47"/>
      <c r="M45" s="47"/>
      <c r="N45" s="47">
        <f t="shared" si="36"/>
        <v>0</v>
      </c>
      <c r="O45" s="47"/>
      <c r="P45" s="47"/>
      <c r="Q45" s="47"/>
      <c r="R45" s="47"/>
      <c r="S45" s="47"/>
      <c r="T45" s="47">
        <f t="shared" si="37"/>
        <v>0</v>
      </c>
      <c r="U45" s="47"/>
      <c r="V45" s="47">
        <f t="shared" si="38"/>
        <v>0</v>
      </c>
      <c r="W45" s="47"/>
      <c r="X45" s="47"/>
      <c r="Y45" s="47"/>
      <c r="Z45" s="47"/>
      <c r="AA45" s="47"/>
      <c r="AB45" s="47">
        <f t="shared" si="39"/>
        <v>61.88</v>
      </c>
      <c r="AC45" s="47">
        <v>61.88</v>
      </c>
      <c r="AD45" s="47"/>
      <c r="AE45" s="47"/>
      <c r="AF45" s="47"/>
      <c r="AG45" s="47"/>
      <c r="AH45" s="47">
        <f t="shared" si="40"/>
        <v>0</v>
      </c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>
        <f t="shared" si="41"/>
        <v>0</v>
      </c>
      <c r="AV45" s="47">
        <f t="shared" si="42"/>
        <v>0</v>
      </c>
      <c r="AW45" s="47"/>
      <c r="AX45" s="47"/>
      <c r="AY45" s="47">
        <f t="shared" si="43"/>
        <v>0</v>
      </c>
      <c r="AZ45" s="47"/>
      <c r="BA45" s="47"/>
      <c r="BB45" s="47"/>
      <c r="BC45" s="47"/>
      <c r="BD45" s="47"/>
      <c r="BE45" s="47"/>
      <c r="BF45" s="47">
        <f t="shared" si="44"/>
        <v>0</v>
      </c>
      <c r="BG45" s="47">
        <f t="shared" si="45"/>
        <v>0</v>
      </c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14">
        <f t="shared" si="46"/>
        <v>0</v>
      </c>
      <c r="BZ45" s="47"/>
      <c r="CA45" s="47"/>
      <c r="CB45" s="47"/>
      <c r="CC45" s="47"/>
      <c r="CD45" s="47">
        <f t="shared" si="47"/>
        <v>0</v>
      </c>
      <c r="CE45" s="47"/>
      <c r="CF45" s="47"/>
      <c r="CG45" s="47"/>
      <c r="CH45" s="47"/>
      <c r="CI45" s="47"/>
      <c r="CJ45" s="47"/>
      <c r="CK45" s="31"/>
    </row>
    <row r="46" s="32" customFormat="1" ht="15.75" hidden="1" customHeight="1" spans="1:89">
      <c r="A46" s="27">
        <v>62</v>
      </c>
      <c r="B46" s="28" t="s">
        <v>64</v>
      </c>
      <c r="C46" s="29" t="s">
        <v>28</v>
      </c>
      <c r="D46" s="30" t="s">
        <v>202</v>
      </c>
      <c r="E46" s="30" t="s">
        <v>199</v>
      </c>
      <c r="F46" s="30" t="s">
        <v>200</v>
      </c>
      <c r="G46" s="30" t="s">
        <v>203</v>
      </c>
      <c r="H46" s="48">
        <f t="shared" si="32"/>
        <v>24.75</v>
      </c>
      <c r="I46" s="47">
        <f t="shared" si="33"/>
        <v>24.75</v>
      </c>
      <c r="J46" s="47">
        <f t="shared" si="34"/>
        <v>24.75</v>
      </c>
      <c r="K46" s="47">
        <f t="shared" si="35"/>
        <v>0</v>
      </c>
      <c r="L46" s="47"/>
      <c r="M46" s="47"/>
      <c r="N46" s="47">
        <f t="shared" si="36"/>
        <v>0</v>
      </c>
      <c r="O46" s="47"/>
      <c r="P46" s="47"/>
      <c r="Q46" s="47"/>
      <c r="R46" s="47"/>
      <c r="S46" s="47"/>
      <c r="T46" s="47">
        <f t="shared" si="37"/>
        <v>0</v>
      </c>
      <c r="U46" s="47"/>
      <c r="V46" s="47">
        <f t="shared" si="38"/>
        <v>0</v>
      </c>
      <c r="W46" s="47"/>
      <c r="X46" s="47"/>
      <c r="Y46" s="47"/>
      <c r="Z46" s="47"/>
      <c r="AA46" s="47"/>
      <c r="AB46" s="47">
        <f t="shared" si="39"/>
        <v>24.75</v>
      </c>
      <c r="AC46" s="47"/>
      <c r="AD46" s="47"/>
      <c r="AE46" s="47"/>
      <c r="AF46" s="47">
        <v>24.75</v>
      </c>
      <c r="AG46" s="47"/>
      <c r="AH46" s="47">
        <f t="shared" si="40"/>
        <v>0</v>
      </c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>
        <f t="shared" si="41"/>
        <v>0</v>
      </c>
      <c r="AV46" s="47">
        <f t="shared" si="42"/>
        <v>0</v>
      </c>
      <c r="AW46" s="47"/>
      <c r="AX46" s="47"/>
      <c r="AY46" s="47">
        <f t="shared" si="43"/>
        <v>0</v>
      </c>
      <c r="AZ46" s="47"/>
      <c r="BA46" s="47"/>
      <c r="BB46" s="47"/>
      <c r="BC46" s="47"/>
      <c r="BD46" s="47"/>
      <c r="BE46" s="47"/>
      <c r="BF46" s="47">
        <f t="shared" si="44"/>
        <v>0</v>
      </c>
      <c r="BG46" s="47">
        <f t="shared" si="45"/>
        <v>0</v>
      </c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14">
        <f t="shared" si="46"/>
        <v>0</v>
      </c>
      <c r="BZ46" s="47"/>
      <c r="CA46" s="47"/>
      <c r="CB46" s="47"/>
      <c r="CC46" s="47"/>
      <c r="CD46" s="47">
        <f t="shared" si="47"/>
        <v>0</v>
      </c>
      <c r="CE46" s="47"/>
      <c r="CF46" s="47"/>
      <c r="CG46" s="47"/>
      <c r="CH46" s="47"/>
      <c r="CI46" s="47"/>
      <c r="CJ46" s="47"/>
      <c r="CK46" s="31"/>
    </row>
    <row r="47" s="32" customFormat="1" ht="15.75" hidden="1" customHeight="1" spans="1:89">
      <c r="A47" s="27">
        <v>62</v>
      </c>
      <c r="B47" s="28" t="s">
        <v>64</v>
      </c>
      <c r="C47" s="29" t="s">
        <v>28</v>
      </c>
      <c r="D47" s="30">
        <v>2101101</v>
      </c>
      <c r="E47" s="30" t="s">
        <v>205</v>
      </c>
      <c r="F47" s="30" t="s">
        <v>206</v>
      </c>
      <c r="G47" s="30" t="s">
        <v>218</v>
      </c>
      <c r="H47" s="48">
        <f t="shared" si="32"/>
        <v>32.95</v>
      </c>
      <c r="I47" s="47">
        <f t="shared" si="33"/>
        <v>32.95</v>
      </c>
      <c r="J47" s="47">
        <f t="shared" si="34"/>
        <v>32.95</v>
      </c>
      <c r="K47" s="47">
        <f t="shared" si="35"/>
        <v>0</v>
      </c>
      <c r="L47" s="47"/>
      <c r="M47" s="47"/>
      <c r="N47" s="47">
        <f t="shared" si="36"/>
        <v>0</v>
      </c>
      <c r="O47" s="47"/>
      <c r="P47" s="47"/>
      <c r="Q47" s="47"/>
      <c r="R47" s="47"/>
      <c r="S47" s="47"/>
      <c r="T47" s="47">
        <f t="shared" si="37"/>
        <v>0</v>
      </c>
      <c r="U47" s="47"/>
      <c r="V47" s="47">
        <f t="shared" si="38"/>
        <v>0</v>
      </c>
      <c r="W47" s="47"/>
      <c r="X47" s="47"/>
      <c r="Y47" s="47"/>
      <c r="Z47" s="47"/>
      <c r="AA47" s="47"/>
      <c r="AB47" s="47">
        <f t="shared" si="39"/>
        <v>0</v>
      </c>
      <c r="AC47" s="47"/>
      <c r="AD47" s="47"/>
      <c r="AE47" s="47"/>
      <c r="AF47" s="47"/>
      <c r="AG47" s="47"/>
      <c r="AH47" s="47">
        <f t="shared" si="40"/>
        <v>0</v>
      </c>
      <c r="AI47" s="47"/>
      <c r="AJ47" s="47"/>
      <c r="AK47" s="47"/>
      <c r="AL47" s="47"/>
      <c r="AM47" s="47"/>
      <c r="AN47" s="47"/>
      <c r="AO47" s="47"/>
      <c r="AP47" s="47">
        <v>32.95</v>
      </c>
      <c r="AQ47" s="47"/>
      <c r="AR47" s="47"/>
      <c r="AS47" s="47"/>
      <c r="AT47" s="47"/>
      <c r="AU47" s="47">
        <f t="shared" si="41"/>
        <v>0</v>
      </c>
      <c r="AV47" s="47">
        <f t="shared" si="42"/>
        <v>0</v>
      </c>
      <c r="AW47" s="47"/>
      <c r="AX47" s="47"/>
      <c r="AY47" s="47">
        <f t="shared" si="43"/>
        <v>0</v>
      </c>
      <c r="AZ47" s="47"/>
      <c r="BA47" s="47"/>
      <c r="BB47" s="47"/>
      <c r="BC47" s="47"/>
      <c r="BD47" s="47"/>
      <c r="BE47" s="47"/>
      <c r="BF47" s="47">
        <f t="shared" si="44"/>
        <v>0</v>
      </c>
      <c r="BG47" s="47">
        <f t="shared" si="45"/>
        <v>0</v>
      </c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14">
        <f t="shared" si="46"/>
        <v>0</v>
      </c>
      <c r="BZ47" s="47"/>
      <c r="CA47" s="47"/>
      <c r="CB47" s="47"/>
      <c r="CC47" s="47"/>
      <c r="CD47" s="47">
        <f t="shared" si="47"/>
        <v>0</v>
      </c>
      <c r="CE47" s="47"/>
      <c r="CF47" s="47"/>
      <c r="CG47" s="47"/>
      <c r="CH47" s="47"/>
      <c r="CI47" s="47"/>
      <c r="CJ47" s="47"/>
      <c r="CK47" s="31"/>
    </row>
    <row r="48" s="32" customFormat="1" ht="15.75" hidden="1" customHeight="1" spans="1:89">
      <c r="A48" s="27">
        <v>62</v>
      </c>
      <c r="B48" s="28" t="s">
        <v>64</v>
      </c>
      <c r="C48" s="29" t="s">
        <v>28</v>
      </c>
      <c r="D48" s="30" t="s">
        <v>208</v>
      </c>
      <c r="E48" s="30" t="s">
        <v>209</v>
      </c>
      <c r="F48" s="30" t="s">
        <v>210</v>
      </c>
      <c r="G48" s="30" t="s">
        <v>211</v>
      </c>
      <c r="H48" s="48">
        <f t="shared" si="32"/>
        <v>64.55</v>
      </c>
      <c r="I48" s="47">
        <f t="shared" si="33"/>
        <v>64.55</v>
      </c>
      <c r="J48" s="47">
        <f t="shared" si="34"/>
        <v>64.55</v>
      </c>
      <c r="K48" s="47">
        <f t="shared" si="35"/>
        <v>0</v>
      </c>
      <c r="L48" s="47"/>
      <c r="M48" s="47"/>
      <c r="N48" s="47">
        <f t="shared" si="36"/>
        <v>0</v>
      </c>
      <c r="O48" s="47"/>
      <c r="P48" s="47"/>
      <c r="Q48" s="47"/>
      <c r="R48" s="47"/>
      <c r="S48" s="47"/>
      <c r="T48" s="47">
        <f t="shared" si="37"/>
        <v>0</v>
      </c>
      <c r="U48" s="47"/>
      <c r="V48" s="47">
        <f t="shared" si="38"/>
        <v>0</v>
      </c>
      <c r="W48" s="47"/>
      <c r="X48" s="47"/>
      <c r="Y48" s="47"/>
      <c r="Z48" s="47"/>
      <c r="AA48" s="47"/>
      <c r="AB48" s="47">
        <f t="shared" si="39"/>
        <v>0</v>
      </c>
      <c r="AC48" s="47"/>
      <c r="AD48" s="47"/>
      <c r="AE48" s="47"/>
      <c r="AF48" s="47"/>
      <c r="AG48" s="47"/>
      <c r="AH48" s="47">
        <f t="shared" si="40"/>
        <v>0</v>
      </c>
      <c r="AI48" s="47"/>
      <c r="AJ48" s="47"/>
      <c r="AK48" s="47"/>
      <c r="AL48" s="47"/>
      <c r="AM48" s="47"/>
      <c r="AN48" s="47"/>
      <c r="AO48" s="47">
        <v>64.55</v>
      </c>
      <c r="AP48" s="47"/>
      <c r="AQ48" s="47"/>
      <c r="AR48" s="47"/>
      <c r="AS48" s="47"/>
      <c r="AT48" s="47"/>
      <c r="AU48" s="47">
        <f t="shared" si="41"/>
        <v>0</v>
      </c>
      <c r="AV48" s="47">
        <f t="shared" si="42"/>
        <v>0</v>
      </c>
      <c r="AW48" s="47"/>
      <c r="AX48" s="47"/>
      <c r="AY48" s="47">
        <f t="shared" si="43"/>
        <v>0</v>
      </c>
      <c r="AZ48" s="47"/>
      <c r="BA48" s="47"/>
      <c r="BB48" s="47"/>
      <c r="BC48" s="47"/>
      <c r="BD48" s="47"/>
      <c r="BE48" s="47"/>
      <c r="BF48" s="47">
        <f t="shared" si="44"/>
        <v>0</v>
      </c>
      <c r="BG48" s="47">
        <f t="shared" si="45"/>
        <v>0</v>
      </c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14">
        <f t="shared" si="46"/>
        <v>0</v>
      </c>
      <c r="BZ48" s="47"/>
      <c r="CA48" s="47"/>
      <c r="CB48" s="47"/>
      <c r="CC48" s="47"/>
      <c r="CD48" s="47">
        <f t="shared" si="47"/>
        <v>0</v>
      </c>
      <c r="CE48" s="47"/>
      <c r="CF48" s="47"/>
      <c r="CG48" s="47"/>
      <c r="CH48" s="47"/>
      <c r="CI48" s="47"/>
      <c r="CJ48" s="47"/>
      <c r="CK48" s="31"/>
    </row>
    <row r="49" s="2" customFormat="1" ht="15.75" hidden="1" customHeight="1" spans="1:89">
      <c r="A49" s="111">
        <v>63</v>
      </c>
      <c r="B49" s="23" t="s">
        <v>65</v>
      </c>
      <c r="C49" s="24" t="s">
        <v>28</v>
      </c>
      <c r="D49" s="25"/>
      <c r="E49" s="25"/>
      <c r="F49" s="25"/>
      <c r="G49" s="25"/>
      <c r="H49" s="112">
        <f>'04支出总表(经济分类)'!G15</f>
        <v>1332.25</v>
      </c>
      <c r="I49" s="112">
        <f>'04支出总表(经济分类)'!H15</f>
        <v>187.41</v>
      </c>
      <c r="J49" s="112">
        <f>'04支出总表(经济分类)'!I15</f>
        <v>171.06</v>
      </c>
      <c r="K49" s="112">
        <f>'04支出总表(经济分类)'!J15</f>
        <v>54.95</v>
      </c>
      <c r="L49" s="112">
        <f>'04支出总表(经济分类)'!K15</f>
        <v>0</v>
      </c>
      <c r="M49" s="112">
        <f>'04支出总表(经济分类)'!L15</f>
        <v>54.95</v>
      </c>
      <c r="N49" s="112">
        <f>'04支出总表(经济分类)'!M15</f>
        <v>0</v>
      </c>
      <c r="O49" s="112">
        <f>'04支出总表(经济分类)'!N15</f>
        <v>0</v>
      </c>
      <c r="P49" s="112">
        <f>'04支出总表(经济分类)'!O15</f>
        <v>0</v>
      </c>
      <c r="Q49" s="112">
        <f>'04支出总表(经济分类)'!P15</f>
        <v>0</v>
      </c>
      <c r="R49" s="112">
        <f>'04支出总表(经济分类)'!Q15</f>
        <v>0</v>
      </c>
      <c r="S49" s="112">
        <f>'04支出总表(经济分类)'!R15</f>
        <v>26.82</v>
      </c>
      <c r="T49" s="112">
        <f>'04支出总表(经济分类)'!S15</f>
        <v>28.68</v>
      </c>
      <c r="U49" s="112">
        <f>'04支出总表(经济分类)'!T15</f>
        <v>0</v>
      </c>
      <c r="V49" s="112">
        <f>'04支出总表(经济分类)'!U15</f>
        <v>28.68</v>
      </c>
      <c r="W49" s="112">
        <f>'04支出总表(经济分类)'!V15</f>
        <v>0</v>
      </c>
      <c r="X49" s="112">
        <f>'04支出总表(经济分类)'!W15</f>
        <v>7.17</v>
      </c>
      <c r="Y49" s="112">
        <f>'04支出总表(经济分类)'!X15</f>
        <v>7.17</v>
      </c>
      <c r="Z49" s="112">
        <f>'04支出总表(经济分类)'!Y15</f>
        <v>7.17</v>
      </c>
      <c r="AA49" s="112">
        <f>'04支出总表(经济分类)'!Z15</f>
        <v>7.17</v>
      </c>
      <c r="AB49" s="112">
        <f>'04支出总表(经济分类)'!AA15</f>
        <v>36.23</v>
      </c>
      <c r="AC49" s="112">
        <f>'04支出总表(经济分类)'!AB15</f>
        <v>19.74</v>
      </c>
      <c r="AD49" s="112">
        <f>'04支出总表(经济分类)'!AC15</f>
        <v>7.9</v>
      </c>
      <c r="AE49" s="112">
        <f>'04支出总表(经济分类)'!AD15</f>
        <v>0</v>
      </c>
      <c r="AF49" s="112">
        <f>'04支出总表(经济分类)'!AE15</f>
        <v>7.9</v>
      </c>
      <c r="AG49" s="112">
        <f>'04支出总表(经济分类)'!AF15</f>
        <v>0.69</v>
      </c>
      <c r="AH49" s="112">
        <f>'04支出总表(经济分类)'!AG15</f>
        <v>0</v>
      </c>
      <c r="AI49" s="112">
        <f>'04支出总表(经济分类)'!AH15</f>
        <v>0</v>
      </c>
      <c r="AJ49" s="112">
        <f>'04支出总表(经济分类)'!AI15</f>
        <v>0</v>
      </c>
      <c r="AK49" s="112">
        <f>'04支出总表(经济分类)'!AJ15</f>
        <v>0</v>
      </c>
      <c r="AL49" s="112">
        <f>'04支出总表(经济分类)'!AK15</f>
        <v>0</v>
      </c>
      <c r="AM49" s="112">
        <f>'04支出总表(经济分类)'!AL15</f>
        <v>0</v>
      </c>
      <c r="AN49" s="112">
        <f>'04支出总表(经济分类)'!AM15</f>
        <v>4.03</v>
      </c>
      <c r="AO49" s="112">
        <f>'04支出总表(经济分类)'!AN15</f>
        <v>18</v>
      </c>
      <c r="AP49" s="112">
        <f>'04支出总表(经济分类)'!AO15</f>
        <v>0</v>
      </c>
      <c r="AQ49" s="112">
        <f>'04支出总表(经济分类)'!AP15</f>
        <v>0</v>
      </c>
      <c r="AR49" s="112">
        <f>'04支出总表(经济分类)'!AQ15</f>
        <v>0</v>
      </c>
      <c r="AS49" s="112">
        <f>'04支出总表(经济分类)'!AR15</f>
        <v>0</v>
      </c>
      <c r="AT49" s="112">
        <f>'04支出总表(经济分类)'!AS15</f>
        <v>2.35</v>
      </c>
      <c r="AU49" s="112">
        <f>'04支出总表(经济分类)'!AT15</f>
        <v>0</v>
      </c>
      <c r="AV49" s="112">
        <f>'04支出总表(经济分类)'!AU15</f>
        <v>0</v>
      </c>
      <c r="AW49" s="112">
        <f>'04支出总表(经济分类)'!AV15</f>
        <v>0</v>
      </c>
      <c r="AX49" s="112">
        <f>'04支出总表(经济分类)'!AW15</f>
        <v>0</v>
      </c>
      <c r="AY49" s="112">
        <f>'04支出总表(经济分类)'!AX15</f>
        <v>0</v>
      </c>
      <c r="AZ49" s="112">
        <f>'04支出总表(经济分类)'!AY15</f>
        <v>0</v>
      </c>
      <c r="BA49" s="112">
        <f>'04支出总表(经济分类)'!AZ15</f>
        <v>0</v>
      </c>
      <c r="BB49" s="112">
        <f>'04支出总表(经济分类)'!BA15</f>
        <v>0</v>
      </c>
      <c r="BC49" s="112">
        <f>'04支出总表(经济分类)'!BB15</f>
        <v>0</v>
      </c>
      <c r="BD49" s="112">
        <f>'04支出总表(经济分类)'!BC15</f>
        <v>0</v>
      </c>
      <c r="BE49" s="112">
        <f>'04支出总表(经济分类)'!BD15</f>
        <v>0</v>
      </c>
      <c r="BF49" s="112">
        <f>'04支出总表(经济分类)'!BE15</f>
        <v>16.35</v>
      </c>
      <c r="BG49" s="112">
        <f>'04支出总表(经济分类)'!BF15</f>
        <v>16.35</v>
      </c>
      <c r="BH49" s="112">
        <f>'04支出总表(经济分类)'!BG15</f>
        <v>0.6</v>
      </c>
      <c r="BI49" s="112">
        <f>'04支出总表(经济分类)'!BH15</f>
        <v>0.6</v>
      </c>
      <c r="BJ49" s="112">
        <f>'04支出总表(经济分类)'!BI15</f>
        <v>1.7</v>
      </c>
      <c r="BK49" s="112">
        <f>'04支出总表(经济分类)'!BJ15</f>
        <v>1.75</v>
      </c>
      <c r="BL49" s="112">
        <f>'04支出总表(经济分类)'!BK15</f>
        <v>3</v>
      </c>
      <c r="BM49" s="112">
        <f>'04支出总表(经济分类)'!BL15</f>
        <v>0.24</v>
      </c>
      <c r="BN49" s="112">
        <f>'04支出总表(经济分类)'!BM15</f>
        <v>0.36</v>
      </c>
      <c r="BO49" s="112">
        <f>'04支出总表(经济分类)'!BN15</f>
        <v>0.36</v>
      </c>
      <c r="BP49" s="112">
        <f>'04支出总表(经济分类)'!BO15</f>
        <v>0.25</v>
      </c>
      <c r="BQ49" s="112">
        <f>'04支出总表(经济分类)'!BP15</f>
        <v>1.81</v>
      </c>
      <c r="BR49" s="112">
        <f>'04支出总表(经济分类)'!BQ15</f>
        <v>2.27</v>
      </c>
      <c r="BS49" s="112">
        <f>'04支出总表(经济分类)'!BR15</f>
        <v>0</v>
      </c>
      <c r="BT49" s="112">
        <f>'04支出总表(经济分类)'!BS15</f>
        <v>0</v>
      </c>
      <c r="BU49" s="112">
        <f>'04支出总表(经济分类)'!BT15</f>
        <v>0</v>
      </c>
      <c r="BV49" s="112">
        <f>'04支出总表(经济分类)'!BU15</f>
        <v>3.17</v>
      </c>
      <c r="BW49" s="112">
        <f>'04支出总表(经济分类)'!BV15</f>
        <v>0</v>
      </c>
      <c r="BX49" s="112">
        <f>'04支出总表(经济分类)'!BW15</f>
        <v>0.24</v>
      </c>
      <c r="BY49" s="112">
        <f>'04支出总表(经济分类)'!BX15</f>
        <v>1144.84</v>
      </c>
      <c r="BZ49" s="112">
        <f>'04支出总表(经济分类)'!BY15</f>
        <v>500</v>
      </c>
      <c r="CA49" s="112">
        <f>'04支出总表(经济分类)'!BZ15</f>
        <v>472.79</v>
      </c>
      <c r="CB49" s="112">
        <f>'04支出总表(经济分类)'!CA15</f>
        <v>0</v>
      </c>
      <c r="CC49" s="112">
        <f>'04支出总表(经济分类)'!CB15</f>
        <v>160</v>
      </c>
      <c r="CD49" s="112">
        <f>'04支出总表(经济分类)'!CC15</f>
        <v>12.05</v>
      </c>
      <c r="CE49" s="112">
        <f>'04支出总表(经济分类)'!CD15</f>
        <v>5.25</v>
      </c>
      <c r="CF49" s="112">
        <f>'04支出总表(经济分类)'!CE15</f>
        <v>6.8</v>
      </c>
      <c r="CG49" s="112">
        <f>'04支出总表(经济分类)'!CF15</f>
        <v>0</v>
      </c>
      <c r="CH49" s="112">
        <f>'04支出总表(经济分类)'!CG15</f>
        <v>0</v>
      </c>
      <c r="CI49" s="112">
        <f>'04支出总表(经济分类)'!CH15</f>
        <v>0</v>
      </c>
      <c r="CJ49" s="112">
        <f>'04支出总表(经济分类)'!CI15</f>
        <v>0</v>
      </c>
      <c r="CK49" s="26">
        <f>'04支出总表(经济分类)'!CJ15</f>
        <v>0</v>
      </c>
    </row>
    <row r="50" s="32" customFormat="1" ht="15.75" hidden="1" customHeight="1" spans="1:89">
      <c r="A50" s="27">
        <v>63</v>
      </c>
      <c r="B50" s="28" t="s">
        <v>65</v>
      </c>
      <c r="C50" s="29" t="s">
        <v>28</v>
      </c>
      <c r="D50" s="130" t="s">
        <v>212</v>
      </c>
      <c r="E50" s="30" t="s">
        <v>213</v>
      </c>
      <c r="F50" s="30" t="s">
        <v>214</v>
      </c>
      <c r="G50" s="130" t="s">
        <v>214</v>
      </c>
      <c r="H50" s="48">
        <f>I50+BY50+CI50+CJ50+CK50</f>
        <v>1278.71</v>
      </c>
      <c r="I50" s="47">
        <f>J50+AU50+BF50</f>
        <v>133.87</v>
      </c>
      <c r="J50" s="47">
        <f>SUM(K50,N50,S50,T50,AB50,AH50,AM50,AN50,AO50,AP50,AQ50,AR50,AS50,AT50)</f>
        <v>117.52</v>
      </c>
      <c r="K50" s="47">
        <f>SUM(L50:M50)</f>
        <v>54.95</v>
      </c>
      <c r="L50" s="47">
        <v>0</v>
      </c>
      <c r="M50" s="47">
        <v>54.95</v>
      </c>
      <c r="N50" s="47">
        <f>SUM(O50:R50)</f>
        <v>0</v>
      </c>
      <c r="O50" s="47">
        <v>0</v>
      </c>
      <c r="P50" s="47">
        <v>0</v>
      </c>
      <c r="Q50" s="47">
        <v>0</v>
      </c>
      <c r="R50" s="47">
        <v>0</v>
      </c>
      <c r="S50" s="47">
        <v>26.82</v>
      </c>
      <c r="T50" s="47">
        <f>SUM(U50:V50)</f>
        <v>28.68</v>
      </c>
      <c r="U50" s="47">
        <v>0</v>
      </c>
      <c r="V50" s="47">
        <f>SUM(W50:AA50)</f>
        <v>28.68</v>
      </c>
      <c r="W50" s="47">
        <v>0</v>
      </c>
      <c r="X50" s="47">
        <v>7.17</v>
      </c>
      <c r="Y50" s="47">
        <v>7.17</v>
      </c>
      <c r="Z50" s="47">
        <v>7.17</v>
      </c>
      <c r="AA50" s="47">
        <v>7.17</v>
      </c>
      <c r="AB50" s="47">
        <f>SUM(AC50:AG50)</f>
        <v>0.69</v>
      </c>
      <c r="AC50" s="47"/>
      <c r="AD50" s="47"/>
      <c r="AE50" s="47"/>
      <c r="AF50" s="47"/>
      <c r="AG50" s="47">
        <v>0.69</v>
      </c>
      <c r="AH50" s="47">
        <f>SUM(AI50:AL50)</f>
        <v>0</v>
      </c>
      <c r="AI50" s="47"/>
      <c r="AJ50" s="47"/>
      <c r="AK50" s="47"/>
      <c r="AL50" s="47"/>
      <c r="AM50" s="47"/>
      <c r="AN50" s="47">
        <v>4.03</v>
      </c>
      <c r="AO50" s="47"/>
      <c r="AP50" s="47">
        <v>0</v>
      </c>
      <c r="AQ50" s="47">
        <v>0</v>
      </c>
      <c r="AR50" s="47">
        <v>0</v>
      </c>
      <c r="AS50" s="47">
        <v>0</v>
      </c>
      <c r="AT50" s="47">
        <v>2.35</v>
      </c>
      <c r="AU50" s="47">
        <f>AV50+AY50+BB50+BC50+BD50+BE50</f>
        <v>0</v>
      </c>
      <c r="AV50" s="47">
        <f>SUM(AW50:AX50)</f>
        <v>0</v>
      </c>
      <c r="AW50" s="47">
        <v>0</v>
      </c>
      <c r="AX50" s="47">
        <v>0</v>
      </c>
      <c r="AY50" s="47">
        <f>SUM(AZ50:BA50)</f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f>SUM(BG50)</f>
        <v>16.35</v>
      </c>
      <c r="BG50" s="47">
        <f>SUM(BH50:BX50)</f>
        <v>16.35</v>
      </c>
      <c r="BH50" s="47">
        <v>0.6</v>
      </c>
      <c r="BI50" s="47">
        <v>0.6</v>
      </c>
      <c r="BJ50" s="47">
        <v>1.7</v>
      </c>
      <c r="BK50" s="47">
        <v>1.75</v>
      </c>
      <c r="BL50" s="47">
        <v>3</v>
      </c>
      <c r="BM50" s="47">
        <v>0.24</v>
      </c>
      <c r="BN50" s="47">
        <v>0.36</v>
      </c>
      <c r="BO50" s="47">
        <v>0.36</v>
      </c>
      <c r="BP50" s="47">
        <v>0.25</v>
      </c>
      <c r="BQ50" s="47">
        <v>1.81</v>
      </c>
      <c r="BR50" s="47">
        <v>2.27</v>
      </c>
      <c r="BS50" s="47">
        <v>0</v>
      </c>
      <c r="BT50" s="47">
        <v>0</v>
      </c>
      <c r="BU50" s="47">
        <v>0</v>
      </c>
      <c r="BV50" s="47">
        <v>3.17</v>
      </c>
      <c r="BW50" s="47">
        <v>0</v>
      </c>
      <c r="BX50" s="47">
        <v>0.24</v>
      </c>
      <c r="BY50" s="114">
        <f>SUM(BZ50:CD50)</f>
        <v>1144.84</v>
      </c>
      <c r="BZ50" s="47">
        <v>500</v>
      </c>
      <c r="CA50" s="47">
        <v>472.79</v>
      </c>
      <c r="CB50" s="47"/>
      <c r="CC50" s="47">
        <v>160</v>
      </c>
      <c r="CD50" s="47">
        <f>SUM(CE50:CH50)</f>
        <v>12.05</v>
      </c>
      <c r="CE50" s="47">
        <v>5.25</v>
      </c>
      <c r="CF50" s="47">
        <v>6.8</v>
      </c>
      <c r="CG50" s="47">
        <v>0</v>
      </c>
      <c r="CH50" s="47">
        <v>0</v>
      </c>
      <c r="CI50" s="47">
        <v>0</v>
      </c>
      <c r="CJ50" s="47">
        <v>0</v>
      </c>
      <c r="CK50" s="31">
        <v>0</v>
      </c>
    </row>
    <row r="51" s="32" customFormat="1" ht="15.75" hidden="1" customHeight="1" spans="1:89">
      <c r="A51" s="27">
        <v>63</v>
      </c>
      <c r="B51" s="28" t="s">
        <v>65</v>
      </c>
      <c r="C51" s="29" t="s">
        <v>28</v>
      </c>
      <c r="D51" s="30" t="s">
        <v>202</v>
      </c>
      <c r="E51" s="30" t="s">
        <v>199</v>
      </c>
      <c r="F51" s="30" t="s">
        <v>200</v>
      </c>
      <c r="G51" s="130" t="s">
        <v>203</v>
      </c>
      <c r="H51" s="48">
        <f>I51+BY51+CI51+CJ51+CK51</f>
        <v>7.9</v>
      </c>
      <c r="I51" s="47">
        <f>J51+AU51+BF51</f>
        <v>7.9</v>
      </c>
      <c r="J51" s="47">
        <f>SUM(K51,N51,S51,T51,AB51,AH51,AM51,AN51,AO51,AP51,AQ51,AR51,AS51,AT51)</f>
        <v>7.9</v>
      </c>
      <c r="K51" s="47">
        <f>SUM(L51:M51)</f>
        <v>0</v>
      </c>
      <c r="L51" s="47"/>
      <c r="M51" s="47"/>
      <c r="N51" s="47">
        <f>SUM(O51:R51)</f>
        <v>0</v>
      </c>
      <c r="O51" s="47"/>
      <c r="P51" s="47"/>
      <c r="Q51" s="47"/>
      <c r="R51" s="47"/>
      <c r="S51" s="47"/>
      <c r="T51" s="47">
        <f>SUM(U51:V51)</f>
        <v>0</v>
      </c>
      <c r="U51" s="47"/>
      <c r="V51" s="47">
        <f>SUM(W51:AA51)</f>
        <v>0</v>
      </c>
      <c r="W51" s="47"/>
      <c r="X51" s="47"/>
      <c r="Y51" s="47"/>
      <c r="Z51" s="47"/>
      <c r="AA51" s="47"/>
      <c r="AB51" s="47">
        <f>SUM(AC51:AG51)</f>
        <v>7.9</v>
      </c>
      <c r="AC51" s="47"/>
      <c r="AD51" s="47"/>
      <c r="AE51" s="47"/>
      <c r="AF51" s="132">
        <v>7.9</v>
      </c>
      <c r="AG51" s="47"/>
      <c r="AH51" s="47">
        <f>SUM(AI51:AL51)</f>
        <v>0</v>
      </c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>
        <f>AV51+AY51+BB51+BC51+BD51+BE51</f>
        <v>0</v>
      </c>
      <c r="AV51" s="47">
        <f>SUM(AW51:AX51)</f>
        <v>0</v>
      </c>
      <c r="AW51" s="47"/>
      <c r="AX51" s="47"/>
      <c r="AY51" s="47">
        <f>SUM(AZ51:BA51)</f>
        <v>0</v>
      </c>
      <c r="AZ51" s="47"/>
      <c r="BA51" s="47"/>
      <c r="BB51" s="47"/>
      <c r="BC51" s="47"/>
      <c r="BD51" s="47"/>
      <c r="BE51" s="47"/>
      <c r="BF51" s="47">
        <f>SUM(BG51)</f>
        <v>0</v>
      </c>
      <c r="BG51" s="47">
        <f>SUM(BH51:BX51)</f>
        <v>0</v>
      </c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14">
        <f>SUM(BZ51:CD51)</f>
        <v>0</v>
      </c>
      <c r="BZ51" s="47"/>
      <c r="CA51" s="47"/>
      <c r="CB51" s="47"/>
      <c r="CC51" s="47"/>
      <c r="CD51" s="47">
        <f>SUM(CE51:CH51)</f>
        <v>0</v>
      </c>
      <c r="CE51" s="47"/>
      <c r="CF51" s="47"/>
      <c r="CG51" s="47"/>
      <c r="CH51" s="47"/>
      <c r="CI51" s="47"/>
      <c r="CJ51" s="47"/>
      <c r="CK51" s="31"/>
    </row>
    <row r="52" s="32" customFormat="1" ht="15.75" hidden="1" customHeight="1" spans="1:89">
      <c r="A52" s="27">
        <v>63</v>
      </c>
      <c r="B52" s="28" t="s">
        <v>65</v>
      </c>
      <c r="C52" s="29" t="s">
        <v>28</v>
      </c>
      <c r="D52" s="30" t="s">
        <v>198</v>
      </c>
      <c r="E52" s="30" t="s">
        <v>199</v>
      </c>
      <c r="F52" s="30" t="s">
        <v>200</v>
      </c>
      <c r="G52" s="30" t="s">
        <v>201</v>
      </c>
      <c r="H52" s="48">
        <f>I52+BY52+CI52+CJ52+CK52</f>
        <v>19.74</v>
      </c>
      <c r="I52" s="47">
        <f>J52+AU52+BF52</f>
        <v>19.74</v>
      </c>
      <c r="J52" s="47">
        <f>SUM(K52,N52,S52,T52,AB52,AH52,AM52,AN52,AO52,AP52,AQ52,AR52,AS52,AT52)</f>
        <v>19.74</v>
      </c>
      <c r="K52" s="47">
        <f>SUM(L52:M52)</f>
        <v>0</v>
      </c>
      <c r="L52" s="47"/>
      <c r="M52" s="47"/>
      <c r="N52" s="47">
        <f>SUM(O52:R52)</f>
        <v>0</v>
      </c>
      <c r="O52" s="47"/>
      <c r="P52" s="47"/>
      <c r="Q52" s="47"/>
      <c r="R52" s="47"/>
      <c r="S52" s="47"/>
      <c r="T52" s="47">
        <f>SUM(U52:V52)</f>
        <v>0</v>
      </c>
      <c r="U52" s="47"/>
      <c r="V52" s="47">
        <f>SUM(W52:AA52)</f>
        <v>0</v>
      </c>
      <c r="W52" s="47"/>
      <c r="X52" s="47"/>
      <c r="Y52" s="47"/>
      <c r="Z52" s="47"/>
      <c r="AA52" s="47"/>
      <c r="AB52" s="47">
        <f>SUM(AC52:AG52)</f>
        <v>19.74</v>
      </c>
      <c r="AC52" s="47">
        <v>19.74</v>
      </c>
      <c r="AD52" s="47"/>
      <c r="AE52" s="47"/>
      <c r="AF52" s="47"/>
      <c r="AG52" s="47"/>
      <c r="AH52" s="47">
        <f>SUM(AI52:AL52)</f>
        <v>0</v>
      </c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>
        <f>AV52+AY52+BB52+BC52+BD52+BE52</f>
        <v>0</v>
      </c>
      <c r="AV52" s="47">
        <f>SUM(AW52:AX52)</f>
        <v>0</v>
      </c>
      <c r="AW52" s="47"/>
      <c r="AX52" s="47"/>
      <c r="AY52" s="47">
        <f>SUM(AZ52:BA52)</f>
        <v>0</v>
      </c>
      <c r="AZ52" s="47"/>
      <c r="BA52" s="47"/>
      <c r="BB52" s="47"/>
      <c r="BC52" s="47"/>
      <c r="BD52" s="47"/>
      <c r="BE52" s="47"/>
      <c r="BF52" s="47">
        <f>SUM(BG52)</f>
        <v>0</v>
      </c>
      <c r="BG52" s="47">
        <f>SUM(BH52:BX52)</f>
        <v>0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14">
        <f>SUM(BZ52:CD52)</f>
        <v>0</v>
      </c>
      <c r="BZ52" s="47"/>
      <c r="CA52" s="47"/>
      <c r="CB52" s="47"/>
      <c r="CC52" s="47"/>
      <c r="CD52" s="47">
        <f>SUM(CE52:CH52)</f>
        <v>0</v>
      </c>
      <c r="CE52" s="47"/>
      <c r="CF52" s="47"/>
      <c r="CG52" s="47"/>
      <c r="CH52" s="47"/>
      <c r="CI52" s="47"/>
      <c r="CJ52" s="47"/>
      <c r="CK52" s="31"/>
    </row>
    <row r="53" s="32" customFormat="1" ht="15.75" hidden="1" customHeight="1" spans="1:89">
      <c r="A53" s="27">
        <v>63</v>
      </c>
      <c r="B53" s="28" t="s">
        <v>65</v>
      </c>
      <c r="C53" s="29" t="s">
        <v>28</v>
      </c>
      <c r="D53" s="30" t="s">
        <v>204</v>
      </c>
      <c r="E53" s="30" t="s">
        <v>205</v>
      </c>
      <c r="F53" s="30" t="s">
        <v>206</v>
      </c>
      <c r="G53" s="30" t="s">
        <v>207</v>
      </c>
      <c r="H53" s="48">
        <f>I53+BY53+CI53+CJ53+CK53</f>
        <v>7.9</v>
      </c>
      <c r="I53" s="47">
        <f>J53+AU53+BF53</f>
        <v>7.9</v>
      </c>
      <c r="J53" s="47">
        <f>SUM(K53,N53,S53,T53,AB53,AH53,AM53,AN53,AO53,AP53,AQ53,AR53,AS53,AT53)</f>
        <v>7.9</v>
      </c>
      <c r="K53" s="47">
        <f>SUM(L53:M53)</f>
        <v>0</v>
      </c>
      <c r="L53" s="47"/>
      <c r="M53" s="47"/>
      <c r="N53" s="47">
        <f>SUM(O53:R53)</f>
        <v>0</v>
      </c>
      <c r="O53" s="47"/>
      <c r="P53" s="47"/>
      <c r="Q53" s="47"/>
      <c r="R53" s="47"/>
      <c r="S53" s="47"/>
      <c r="T53" s="47">
        <f>SUM(U53:V53)</f>
        <v>0</v>
      </c>
      <c r="U53" s="47"/>
      <c r="V53" s="47">
        <f>SUM(W53:AA53)</f>
        <v>0</v>
      </c>
      <c r="W53" s="47"/>
      <c r="X53" s="47"/>
      <c r="Y53" s="47"/>
      <c r="Z53" s="47"/>
      <c r="AA53" s="47"/>
      <c r="AB53" s="47">
        <f>SUM(AC53:AG53)</f>
        <v>7.9</v>
      </c>
      <c r="AC53" s="47"/>
      <c r="AD53" s="47">
        <v>7.9</v>
      </c>
      <c r="AE53" s="47"/>
      <c r="AF53" s="47"/>
      <c r="AG53" s="47"/>
      <c r="AH53" s="47">
        <f>SUM(AI53:AL53)</f>
        <v>0</v>
      </c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>
        <f>AV53+AY53+BB53+BC53+BD53+BE53</f>
        <v>0</v>
      </c>
      <c r="AV53" s="47">
        <f>SUM(AW53:AX53)</f>
        <v>0</v>
      </c>
      <c r="AW53" s="47"/>
      <c r="AX53" s="47"/>
      <c r="AY53" s="47">
        <f>SUM(AZ53:BA53)</f>
        <v>0</v>
      </c>
      <c r="AZ53" s="47"/>
      <c r="BA53" s="47"/>
      <c r="BB53" s="47"/>
      <c r="BC53" s="47"/>
      <c r="BD53" s="47"/>
      <c r="BE53" s="47"/>
      <c r="BF53" s="47">
        <f>SUM(BG53)</f>
        <v>0</v>
      </c>
      <c r="BG53" s="47">
        <f>SUM(BH53:BX53)</f>
        <v>0</v>
      </c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14">
        <f>SUM(BZ53:CD53)</f>
        <v>0</v>
      </c>
      <c r="BZ53" s="47"/>
      <c r="CA53" s="47"/>
      <c r="CB53" s="47"/>
      <c r="CC53" s="47"/>
      <c r="CD53" s="47">
        <f>SUM(CE53:CH53)</f>
        <v>0</v>
      </c>
      <c r="CE53" s="47"/>
      <c r="CF53" s="47"/>
      <c r="CG53" s="47"/>
      <c r="CH53" s="47"/>
      <c r="CI53" s="47"/>
      <c r="CJ53" s="47"/>
      <c r="CK53" s="31"/>
    </row>
    <row r="54" s="32" customFormat="1" ht="15.75" hidden="1" customHeight="1" spans="1:89">
      <c r="A54" s="27">
        <v>63</v>
      </c>
      <c r="B54" s="28" t="s">
        <v>65</v>
      </c>
      <c r="C54" s="29" t="s">
        <v>28</v>
      </c>
      <c r="D54" s="30" t="s">
        <v>208</v>
      </c>
      <c r="E54" s="30" t="s">
        <v>209</v>
      </c>
      <c r="F54" s="30" t="s">
        <v>210</v>
      </c>
      <c r="G54" s="30" t="s">
        <v>211</v>
      </c>
      <c r="H54" s="48">
        <f>I54+BY54+CI54+CJ54+CK54</f>
        <v>18</v>
      </c>
      <c r="I54" s="47">
        <f>J54+AU54+BF54</f>
        <v>18</v>
      </c>
      <c r="J54" s="47">
        <f>SUM(K54,N54,S54,T54,AB54,AH54,AM54,AN54,AO54,AP54,AQ54,AR54,AS54,AT54)</f>
        <v>18</v>
      </c>
      <c r="K54" s="47">
        <f>SUM(L54:M54)</f>
        <v>0</v>
      </c>
      <c r="L54" s="47"/>
      <c r="M54" s="47"/>
      <c r="N54" s="47">
        <f>SUM(O54:R54)</f>
        <v>0</v>
      </c>
      <c r="O54" s="47"/>
      <c r="P54" s="47"/>
      <c r="Q54" s="47"/>
      <c r="R54" s="47"/>
      <c r="S54" s="47"/>
      <c r="T54" s="47">
        <f>SUM(U54:V54)</f>
        <v>0</v>
      </c>
      <c r="U54" s="47"/>
      <c r="V54" s="47">
        <f>SUM(W54:AA54)</f>
        <v>0</v>
      </c>
      <c r="W54" s="47"/>
      <c r="X54" s="47"/>
      <c r="Y54" s="47"/>
      <c r="Z54" s="47"/>
      <c r="AA54" s="47"/>
      <c r="AB54" s="47">
        <f>SUM(AC54:AG54)</f>
        <v>0</v>
      </c>
      <c r="AC54" s="47"/>
      <c r="AD54" s="47"/>
      <c r="AE54" s="47"/>
      <c r="AF54" s="47"/>
      <c r="AG54" s="47"/>
      <c r="AH54" s="47">
        <f>SUM(AI54:AL54)</f>
        <v>0</v>
      </c>
      <c r="AI54" s="47"/>
      <c r="AJ54" s="47"/>
      <c r="AK54" s="47"/>
      <c r="AL54" s="47"/>
      <c r="AM54" s="47"/>
      <c r="AN54" s="47"/>
      <c r="AO54" s="47">
        <v>18</v>
      </c>
      <c r="AP54" s="47"/>
      <c r="AQ54" s="47"/>
      <c r="AR54" s="47"/>
      <c r="AS54" s="47"/>
      <c r="AT54" s="47"/>
      <c r="AU54" s="47">
        <f>AV54+AY54+BB54+BC54+BD54+BE54</f>
        <v>0</v>
      </c>
      <c r="AV54" s="47">
        <f>SUM(AW54:AX54)</f>
        <v>0</v>
      </c>
      <c r="AW54" s="47"/>
      <c r="AX54" s="47"/>
      <c r="AY54" s="47">
        <f>SUM(AZ54:BA54)</f>
        <v>0</v>
      </c>
      <c r="AZ54" s="47"/>
      <c r="BA54" s="47"/>
      <c r="BB54" s="47"/>
      <c r="BC54" s="47"/>
      <c r="BD54" s="47"/>
      <c r="BE54" s="47"/>
      <c r="BF54" s="47">
        <f>SUM(BG54)</f>
        <v>0</v>
      </c>
      <c r="BG54" s="47">
        <f>SUM(BH54:BX54)</f>
        <v>0</v>
      </c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14">
        <f>SUM(BZ54:CD54)</f>
        <v>0</v>
      </c>
      <c r="BZ54" s="47"/>
      <c r="CA54" s="47"/>
      <c r="CB54" s="47"/>
      <c r="CC54" s="47"/>
      <c r="CD54" s="47">
        <f>SUM(CE54:CH54)</f>
        <v>0</v>
      </c>
      <c r="CE54" s="47"/>
      <c r="CF54" s="47"/>
      <c r="CG54" s="47"/>
      <c r="CH54" s="47"/>
      <c r="CI54" s="47"/>
      <c r="CJ54" s="47"/>
      <c r="CK54" s="31"/>
    </row>
    <row r="55" s="2" customFormat="1" ht="15.75" hidden="1" customHeight="1" spans="1:89">
      <c r="A55" s="111">
        <v>64</v>
      </c>
      <c r="B55" s="23" t="s">
        <v>66</v>
      </c>
      <c r="C55" s="24" t="s">
        <v>28</v>
      </c>
      <c r="D55" s="25"/>
      <c r="E55" s="25"/>
      <c r="F55" s="25"/>
      <c r="G55" s="25"/>
      <c r="H55" s="112">
        <f>'04支出总表(经济分类)'!G16</f>
        <v>256.8</v>
      </c>
      <c r="I55" s="112">
        <f>'04支出总表(经济分类)'!H16</f>
        <v>132.91</v>
      </c>
      <c r="J55" s="112">
        <f>'04支出总表(经济分类)'!I16</f>
        <v>112.24</v>
      </c>
      <c r="K55" s="112">
        <f>'04支出总表(经济分类)'!J16</f>
        <v>38.41</v>
      </c>
      <c r="L55" s="112">
        <f>'04支出总表(经济分类)'!K16</f>
        <v>0</v>
      </c>
      <c r="M55" s="112">
        <f>'04支出总表(经济分类)'!L16</f>
        <v>38.41</v>
      </c>
      <c r="N55" s="112">
        <f>'04支出总表(经济分类)'!M16</f>
        <v>0</v>
      </c>
      <c r="O55" s="112">
        <f>'04支出总表(经济分类)'!N16</f>
        <v>0</v>
      </c>
      <c r="P55" s="112">
        <f>'04支出总表(经济分类)'!O16</f>
        <v>0</v>
      </c>
      <c r="Q55" s="112">
        <f>'04支出总表(经济分类)'!P16</f>
        <v>0</v>
      </c>
      <c r="R55" s="112">
        <f>'04支出总表(经济分类)'!Q16</f>
        <v>0</v>
      </c>
      <c r="S55" s="112">
        <f>'04支出总表(经济分类)'!R16</f>
        <v>19.3</v>
      </c>
      <c r="T55" s="112">
        <f>'04支出总表(经济分类)'!S16</f>
        <v>7.2</v>
      </c>
      <c r="U55" s="112">
        <f>'04支出总表(经济分类)'!T16</f>
        <v>0</v>
      </c>
      <c r="V55" s="112">
        <f>'04支出总表(经济分类)'!U16</f>
        <v>7.2</v>
      </c>
      <c r="W55" s="112">
        <f>'04支出总表(经济分类)'!V16</f>
        <v>7.2</v>
      </c>
      <c r="X55" s="112">
        <f>'04支出总表(经济分类)'!W16</f>
        <v>0</v>
      </c>
      <c r="Y55" s="112">
        <f>'04支出总表(经济分类)'!X16</f>
        <v>0</v>
      </c>
      <c r="Z55" s="112">
        <f>'04支出总表(经济分类)'!Y16</f>
        <v>0</v>
      </c>
      <c r="AA55" s="112">
        <f>'04支出总表(经济分类)'!Z16</f>
        <v>0</v>
      </c>
      <c r="AB55" s="112">
        <f>'04支出总表(经济分类)'!AA16</f>
        <v>24.92</v>
      </c>
      <c r="AC55" s="112">
        <f>'04支出总表(经济分类)'!AB16</f>
        <v>12.92</v>
      </c>
      <c r="AD55" s="112">
        <f>'04支出总表(经济分类)'!AC16</f>
        <v>5.41</v>
      </c>
      <c r="AE55" s="112">
        <f>'04支出总表(经济分类)'!AD16</f>
        <v>0</v>
      </c>
      <c r="AF55" s="112">
        <f>'04支出总表(经济分类)'!AE16</f>
        <v>5.16</v>
      </c>
      <c r="AG55" s="112">
        <f>'04支出总表(经济分类)'!AF16</f>
        <v>1.43</v>
      </c>
      <c r="AH55" s="112">
        <f>'04支出总表(经济分类)'!AG16</f>
        <v>4.31</v>
      </c>
      <c r="AI55" s="112">
        <f>'04支出总表(经济分类)'!AH16</f>
        <v>0</v>
      </c>
      <c r="AJ55" s="112">
        <f>'04支出总表(经济分类)'!AI16</f>
        <v>0</v>
      </c>
      <c r="AK55" s="112">
        <f>'04支出总表(经济分类)'!AJ16</f>
        <v>2.23</v>
      </c>
      <c r="AL55" s="112">
        <f>'04支出总表(经济分类)'!AK16</f>
        <v>2.08</v>
      </c>
      <c r="AM55" s="112">
        <f>'04支出总表(经济分类)'!AL16</f>
        <v>0.07</v>
      </c>
      <c r="AN55" s="112">
        <f>'04支出总表(经济分类)'!AM16</f>
        <v>3.36</v>
      </c>
      <c r="AO55" s="112">
        <f>'04支出总表(经济分类)'!AN16</f>
        <v>12.17</v>
      </c>
      <c r="AP55" s="112">
        <f>'04支出总表(经济分类)'!AO16</f>
        <v>0</v>
      </c>
      <c r="AQ55" s="112">
        <f>'04支出总表(经济分类)'!AP16</f>
        <v>2.5</v>
      </c>
      <c r="AR55" s="112">
        <f>'04支出总表(经济分类)'!AQ16</f>
        <v>0</v>
      </c>
      <c r="AS55" s="112">
        <f>'04支出总表(经济分类)'!AR16</f>
        <v>0</v>
      </c>
      <c r="AT55" s="112">
        <f>'04支出总表(经济分类)'!AS16</f>
        <v>0</v>
      </c>
      <c r="AU55" s="112">
        <f>'04支出总表(经济分类)'!AT16</f>
        <v>10.16</v>
      </c>
      <c r="AV55" s="112">
        <f>'04支出总表(经济分类)'!AU16</f>
        <v>10.16</v>
      </c>
      <c r="AW55" s="112">
        <f>'04支出总表(经济分类)'!AV16</f>
        <v>10.16</v>
      </c>
      <c r="AX55" s="112">
        <f>'04支出总表(经济分类)'!AW16</f>
        <v>0</v>
      </c>
      <c r="AY55" s="112">
        <f>'04支出总表(经济分类)'!AX16</f>
        <v>0</v>
      </c>
      <c r="AZ55" s="112">
        <f>'04支出总表(经济分类)'!AY16</f>
        <v>0</v>
      </c>
      <c r="BA55" s="112">
        <f>'04支出总表(经济分类)'!AZ16</f>
        <v>0</v>
      </c>
      <c r="BB55" s="112">
        <f>'04支出总表(经济分类)'!BA16</f>
        <v>0</v>
      </c>
      <c r="BC55" s="112">
        <f>'04支出总表(经济分类)'!BB16</f>
        <v>0</v>
      </c>
      <c r="BD55" s="112">
        <f>'04支出总表(经济分类)'!BC16</f>
        <v>0</v>
      </c>
      <c r="BE55" s="112">
        <f>'04支出总表(经济分类)'!BD16</f>
        <v>0</v>
      </c>
      <c r="BF55" s="112">
        <f>'04支出总表(经济分类)'!BE16</f>
        <v>10.51</v>
      </c>
      <c r="BG55" s="112">
        <f>'04支出总表(经济分类)'!BF16</f>
        <v>10.51</v>
      </c>
      <c r="BH55" s="112">
        <f>'04支出总表(经济分类)'!BG16</f>
        <v>2</v>
      </c>
      <c r="BI55" s="112">
        <f>'04支出总表(经济分类)'!BH16</f>
        <v>0.8</v>
      </c>
      <c r="BJ55" s="112">
        <f>'04支出总表(经济分类)'!BI16</f>
        <v>0.24</v>
      </c>
      <c r="BK55" s="112">
        <f>'04支出总表(经济分类)'!BJ16</f>
        <v>0</v>
      </c>
      <c r="BL55" s="112">
        <f>'04支出总表(经济分类)'!BK16</f>
        <v>0.81</v>
      </c>
      <c r="BM55" s="112">
        <f>'04支出总表(经济分类)'!BL16</f>
        <v>0.55</v>
      </c>
      <c r="BN55" s="112">
        <f>'04支出总表(经济分类)'!BM16</f>
        <v>1</v>
      </c>
      <c r="BO55" s="112">
        <f>'04支出总表(经济分类)'!BN16</f>
        <v>0</v>
      </c>
      <c r="BP55" s="112">
        <f>'04支出总表(经济分类)'!BO16</f>
        <v>0.11</v>
      </c>
      <c r="BQ55" s="112">
        <f>'04支出总表(经济分类)'!BP16</f>
        <v>1.28</v>
      </c>
      <c r="BR55" s="112">
        <f>'04支出总表(经济分类)'!BQ16</f>
        <v>1.61</v>
      </c>
      <c r="BS55" s="112">
        <f>'04支出总表(经济分类)'!BR16</f>
        <v>0</v>
      </c>
      <c r="BT55" s="112">
        <f>'04支出总表(经济分类)'!BS16</f>
        <v>0</v>
      </c>
      <c r="BU55" s="112">
        <f>'04支出总表(经济分类)'!BT16</f>
        <v>0</v>
      </c>
      <c r="BV55" s="112">
        <f>'04支出总表(经济分类)'!BU16</f>
        <v>2.11</v>
      </c>
      <c r="BW55" s="112">
        <f>'04支出总表(经济分类)'!BV16</f>
        <v>0</v>
      </c>
      <c r="BX55" s="112">
        <f>'04支出总表(经济分类)'!BW16</f>
        <v>0</v>
      </c>
      <c r="BY55" s="112">
        <f>'04支出总表(经济分类)'!BX16</f>
        <v>123.89</v>
      </c>
      <c r="BZ55" s="112">
        <f>'04支出总表(经济分类)'!BY16</f>
        <v>0</v>
      </c>
      <c r="CA55" s="112">
        <f>'04支出总表(经济分类)'!BZ16</f>
        <v>49.68</v>
      </c>
      <c r="CB55" s="112">
        <f>'04支出总表(经济分类)'!CA16</f>
        <v>0</v>
      </c>
      <c r="CC55" s="112">
        <f>'04支出总表(经济分类)'!CB16</f>
        <v>66.92</v>
      </c>
      <c r="CD55" s="112">
        <f>'04支出总表(经济分类)'!CC16</f>
        <v>7.29</v>
      </c>
      <c r="CE55" s="112">
        <f>'04支出总表(经济分类)'!CD16</f>
        <v>2.65</v>
      </c>
      <c r="CF55" s="112">
        <f>'04支出总表(经济分类)'!CE16</f>
        <v>4.64</v>
      </c>
      <c r="CG55" s="112">
        <f>'04支出总表(经济分类)'!CF16</f>
        <v>0</v>
      </c>
      <c r="CH55" s="112">
        <f>'04支出总表(经济分类)'!CG16</f>
        <v>0</v>
      </c>
      <c r="CI55" s="112">
        <f>'04支出总表(经济分类)'!CH16</f>
        <v>0</v>
      </c>
      <c r="CJ55" s="112">
        <f>'04支出总表(经济分类)'!CI16</f>
        <v>0</v>
      </c>
      <c r="CK55" s="26">
        <f>'04支出总表(经济分类)'!CJ16</f>
        <v>0</v>
      </c>
    </row>
    <row r="56" s="32" customFormat="1" ht="15.75" hidden="1" customHeight="1" spans="1:89">
      <c r="A56" s="27">
        <v>64</v>
      </c>
      <c r="B56" s="28" t="s">
        <v>66</v>
      </c>
      <c r="C56" s="29" t="s">
        <v>28</v>
      </c>
      <c r="D56" s="30" t="s">
        <v>212</v>
      </c>
      <c r="E56" s="30" t="s">
        <v>213</v>
      </c>
      <c r="F56" s="30" t="s">
        <v>214</v>
      </c>
      <c r="G56" s="30" t="s">
        <v>214</v>
      </c>
      <c r="H56" s="48">
        <f>I56+BY56+CI56+CJ56+CK56</f>
        <v>234.06</v>
      </c>
      <c r="I56" s="47">
        <f>J56+AU56+BF56</f>
        <v>110.17</v>
      </c>
      <c r="J56" s="47">
        <f>SUM(K56,N56,S56,T56,AB56,AH56,AM56,AN56,AO56,AP56,AQ56,AR56,AS56,AT56)</f>
        <v>89.5</v>
      </c>
      <c r="K56" s="47">
        <f>SUM(L56:M56)</f>
        <v>38.41</v>
      </c>
      <c r="L56" s="47">
        <v>0</v>
      </c>
      <c r="M56" s="47">
        <v>38.41</v>
      </c>
      <c r="N56" s="47">
        <f>SUM(O56:R56)</f>
        <v>0</v>
      </c>
      <c r="O56" s="47">
        <v>0</v>
      </c>
      <c r="P56" s="47">
        <v>0</v>
      </c>
      <c r="Q56" s="47">
        <v>0</v>
      </c>
      <c r="R56" s="47">
        <v>0</v>
      </c>
      <c r="S56" s="47">
        <v>19.3</v>
      </c>
      <c r="T56" s="47">
        <f>SUM(U56:V56)</f>
        <v>7.2</v>
      </c>
      <c r="U56" s="47">
        <v>0</v>
      </c>
      <c r="V56" s="47">
        <f>SUM(W56:AA56)</f>
        <v>7.2</v>
      </c>
      <c r="W56" s="47">
        <v>7.2</v>
      </c>
      <c r="X56" s="47"/>
      <c r="Y56" s="47">
        <v>0</v>
      </c>
      <c r="Z56" s="47">
        <v>0</v>
      </c>
      <c r="AA56" s="47">
        <v>0</v>
      </c>
      <c r="AB56" s="47">
        <f>SUM(AC56:AG56)</f>
        <v>14.35</v>
      </c>
      <c r="AC56" s="47">
        <v>12.92</v>
      </c>
      <c r="AD56" s="47"/>
      <c r="AE56" s="47"/>
      <c r="AF56" s="47"/>
      <c r="AG56" s="47">
        <v>1.43</v>
      </c>
      <c r="AH56" s="47">
        <f>SUM(AI56:AL56)</f>
        <v>4.31</v>
      </c>
      <c r="AI56" s="47"/>
      <c r="AJ56" s="47"/>
      <c r="AK56" s="47">
        <v>2.23</v>
      </c>
      <c r="AL56" s="47">
        <v>2.08</v>
      </c>
      <c r="AM56" s="47">
        <v>0.07</v>
      </c>
      <c r="AN56" s="47">
        <v>3.36</v>
      </c>
      <c r="AO56" s="47"/>
      <c r="AP56" s="47">
        <v>0</v>
      </c>
      <c r="AQ56" s="47">
        <v>2.5</v>
      </c>
      <c r="AR56" s="47">
        <v>0</v>
      </c>
      <c r="AS56" s="47">
        <v>0</v>
      </c>
      <c r="AT56" s="47">
        <v>0</v>
      </c>
      <c r="AU56" s="47">
        <f>AV56+AY56+BB56+BC56+BD56+BE56</f>
        <v>10.16</v>
      </c>
      <c r="AV56" s="47">
        <f>SUM(AW56:AX56)</f>
        <v>10.16</v>
      </c>
      <c r="AW56" s="47">
        <v>10.16</v>
      </c>
      <c r="AX56" s="47">
        <v>0</v>
      </c>
      <c r="AY56" s="47">
        <f>SUM(AZ56:BA56)</f>
        <v>0</v>
      </c>
      <c r="AZ56" s="47">
        <v>0</v>
      </c>
      <c r="BA56" s="47">
        <v>0</v>
      </c>
      <c r="BB56" s="47">
        <v>0</v>
      </c>
      <c r="BC56" s="47">
        <v>0</v>
      </c>
      <c r="BD56" s="47">
        <v>0</v>
      </c>
      <c r="BE56" s="47">
        <v>0</v>
      </c>
      <c r="BF56" s="47">
        <f>SUM(BG56)</f>
        <v>10.51</v>
      </c>
      <c r="BG56" s="47">
        <f>SUM(BH56:BX56)</f>
        <v>10.51</v>
      </c>
      <c r="BH56" s="47">
        <v>2</v>
      </c>
      <c r="BI56" s="47">
        <v>0.8</v>
      </c>
      <c r="BJ56" s="47">
        <v>0.24</v>
      </c>
      <c r="BK56" s="47"/>
      <c r="BL56" s="47">
        <v>0.81</v>
      </c>
      <c r="BM56" s="47">
        <v>0.55</v>
      </c>
      <c r="BN56" s="47">
        <v>1</v>
      </c>
      <c r="BO56" s="47"/>
      <c r="BP56" s="47">
        <v>0.11</v>
      </c>
      <c r="BQ56" s="47">
        <v>1.28</v>
      </c>
      <c r="BR56" s="47">
        <v>1.61</v>
      </c>
      <c r="BS56" s="47">
        <v>0</v>
      </c>
      <c r="BT56" s="47">
        <v>0</v>
      </c>
      <c r="BU56" s="47">
        <v>0</v>
      </c>
      <c r="BV56" s="47">
        <v>2.11</v>
      </c>
      <c r="BW56" s="47">
        <v>0</v>
      </c>
      <c r="BX56" s="47">
        <v>0</v>
      </c>
      <c r="BY56" s="114">
        <f>SUM(BZ56:CD56)</f>
        <v>123.89</v>
      </c>
      <c r="BZ56" s="47"/>
      <c r="CA56" s="47">
        <v>49.68</v>
      </c>
      <c r="CB56" s="47"/>
      <c r="CC56" s="47">
        <v>66.92</v>
      </c>
      <c r="CD56" s="47">
        <f>SUM(CE56:CH56)</f>
        <v>7.29</v>
      </c>
      <c r="CE56" s="47">
        <v>2.65</v>
      </c>
      <c r="CF56" s="47">
        <v>4.64</v>
      </c>
      <c r="CG56" s="47">
        <v>0</v>
      </c>
      <c r="CH56" s="47">
        <v>0</v>
      </c>
      <c r="CI56" s="47">
        <v>0</v>
      </c>
      <c r="CJ56" s="47">
        <v>0</v>
      </c>
      <c r="CK56" s="31">
        <v>0</v>
      </c>
    </row>
    <row r="57" s="32" customFormat="1" ht="15.75" hidden="1" customHeight="1" spans="1:89">
      <c r="A57" s="27">
        <v>64</v>
      </c>
      <c r="B57" s="28" t="s">
        <v>66</v>
      </c>
      <c r="C57" s="29" t="s">
        <v>28</v>
      </c>
      <c r="D57" s="30" t="s">
        <v>198</v>
      </c>
      <c r="E57" s="30" t="s">
        <v>199</v>
      </c>
      <c r="F57" s="30" t="s">
        <v>200</v>
      </c>
      <c r="G57" s="30" t="s">
        <v>201</v>
      </c>
      <c r="H57" s="48">
        <f>I57+BY57+CI57+CJ57+CK57</f>
        <v>0</v>
      </c>
      <c r="I57" s="47">
        <f>J57+AU57+BF57</f>
        <v>0</v>
      </c>
      <c r="J57" s="47">
        <f>SUM(K57,N57,S57,T57,AB57,AH57,AM57,AN57,AO57,AP57,AQ57,AR57,AS57,AT57)</f>
        <v>0</v>
      </c>
      <c r="K57" s="47">
        <f>SUM(L57:M57)</f>
        <v>0</v>
      </c>
      <c r="L57" s="47">
        <v>0</v>
      </c>
      <c r="M57" s="47"/>
      <c r="N57" s="47">
        <f>SUM(O57:R57)</f>
        <v>0</v>
      </c>
      <c r="O57" s="47">
        <v>0</v>
      </c>
      <c r="P57" s="47">
        <v>0</v>
      </c>
      <c r="Q57" s="47">
        <v>0</v>
      </c>
      <c r="R57" s="47">
        <v>0</v>
      </c>
      <c r="S57" s="47"/>
      <c r="T57" s="47">
        <f>SUM(U57:V57)</f>
        <v>0</v>
      </c>
      <c r="U57" s="47">
        <v>0</v>
      </c>
      <c r="V57" s="47">
        <f>SUM(W57:AA57)</f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f>SUM(AC57:AG57)</f>
        <v>0</v>
      </c>
      <c r="AC57" s="47"/>
      <c r="AD57" s="47"/>
      <c r="AE57" s="47"/>
      <c r="AF57" s="47"/>
      <c r="AG57" s="47"/>
      <c r="AH57" s="47">
        <f>SUM(AI57:AL57)</f>
        <v>0</v>
      </c>
      <c r="AI57" s="47"/>
      <c r="AJ57" s="47"/>
      <c r="AK57" s="47"/>
      <c r="AL57" s="47"/>
      <c r="AM57" s="47"/>
      <c r="AN57" s="47">
        <v>0</v>
      </c>
      <c r="AO57" s="47"/>
      <c r="AP57" s="47">
        <v>0</v>
      </c>
      <c r="AQ57" s="47">
        <v>0</v>
      </c>
      <c r="AR57" s="47">
        <v>0</v>
      </c>
      <c r="AS57" s="47">
        <v>0</v>
      </c>
      <c r="AT57" s="47">
        <v>0</v>
      </c>
      <c r="AU57" s="47">
        <f>AV57+AY57+BB57+BC57+BD57+BE57</f>
        <v>0</v>
      </c>
      <c r="AV57" s="47">
        <f>SUM(AW57:AX57)</f>
        <v>0</v>
      </c>
      <c r="AW57" s="47">
        <v>0</v>
      </c>
      <c r="AX57" s="47">
        <v>0</v>
      </c>
      <c r="AY57" s="47">
        <f>SUM(AZ57:BA57)</f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f>SUM(BG57)</f>
        <v>0</v>
      </c>
      <c r="BG57" s="47">
        <f>SUM(BH57:BX57)</f>
        <v>0</v>
      </c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>
        <v>0</v>
      </c>
      <c r="BT57" s="47">
        <v>0</v>
      </c>
      <c r="BU57" s="47">
        <v>0</v>
      </c>
      <c r="BV57" s="47"/>
      <c r="BW57" s="47">
        <v>0</v>
      </c>
      <c r="BX57" s="47">
        <v>0</v>
      </c>
      <c r="BY57" s="114">
        <f>SUM(BZ57:CD57)</f>
        <v>0</v>
      </c>
      <c r="BZ57" s="47"/>
      <c r="CA57" s="47"/>
      <c r="CB57" s="47"/>
      <c r="CC57" s="47"/>
      <c r="CD57" s="47">
        <f>SUM(CE57:CH57)</f>
        <v>0</v>
      </c>
      <c r="CE57" s="47">
        <v>0</v>
      </c>
      <c r="CF57" s="47">
        <v>0</v>
      </c>
      <c r="CG57" s="47">
        <v>0</v>
      </c>
      <c r="CH57" s="47">
        <v>0</v>
      </c>
      <c r="CI57" s="47">
        <v>0</v>
      </c>
      <c r="CJ57" s="47">
        <v>0</v>
      </c>
      <c r="CK57" s="31">
        <v>0</v>
      </c>
    </row>
    <row r="58" s="32" customFormat="1" ht="15.75" hidden="1" customHeight="1" spans="1:89">
      <c r="A58" s="27">
        <v>64</v>
      </c>
      <c r="B58" s="28" t="s">
        <v>66</v>
      </c>
      <c r="C58" s="29" t="s">
        <v>28</v>
      </c>
      <c r="D58" s="30" t="s">
        <v>204</v>
      </c>
      <c r="E58" s="30" t="s">
        <v>205</v>
      </c>
      <c r="F58" s="30" t="s">
        <v>206</v>
      </c>
      <c r="G58" s="30" t="s">
        <v>207</v>
      </c>
      <c r="H58" s="48">
        <f>I58+BY58+CI58+CJ58+CK58</f>
        <v>5.41</v>
      </c>
      <c r="I58" s="47">
        <f>J58+AU58+BF58</f>
        <v>5.41</v>
      </c>
      <c r="J58" s="47">
        <f>SUM(K58,N58,S58,T58,AB58,AH58,AM58,AN58,AO58,AP58,AQ58,AR58,AS58,AT58)</f>
        <v>5.41</v>
      </c>
      <c r="K58" s="47">
        <f>SUM(L58:M58)</f>
        <v>0</v>
      </c>
      <c r="L58" s="47">
        <v>0</v>
      </c>
      <c r="M58" s="47"/>
      <c r="N58" s="47">
        <f>SUM(O58:R58)</f>
        <v>0</v>
      </c>
      <c r="O58" s="47">
        <v>0</v>
      </c>
      <c r="P58" s="47">
        <v>0</v>
      </c>
      <c r="Q58" s="47">
        <v>0</v>
      </c>
      <c r="R58" s="47">
        <v>0</v>
      </c>
      <c r="S58" s="47"/>
      <c r="T58" s="47">
        <f>SUM(U58:V58)</f>
        <v>0</v>
      </c>
      <c r="U58" s="47">
        <v>0</v>
      </c>
      <c r="V58" s="47">
        <f>SUM(W58:AA58)</f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f>SUM(AC58:AG58)</f>
        <v>5.41</v>
      </c>
      <c r="AC58" s="47"/>
      <c r="AD58" s="47">
        <v>5.41</v>
      </c>
      <c r="AE58" s="47"/>
      <c r="AF58" s="47"/>
      <c r="AG58" s="47"/>
      <c r="AH58" s="47">
        <f>SUM(AI58:AL58)</f>
        <v>0</v>
      </c>
      <c r="AI58" s="47"/>
      <c r="AJ58" s="47"/>
      <c r="AK58" s="47"/>
      <c r="AL58" s="47"/>
      <c r="AM58" s="47"/>
      <c r="AN58" s="47">
        <v>0</v>
      </c>
      <c r="AO58" s="47"/>
      <c r="AP58" s="47">
        <v>0</v>
      </c>
      <c r="AQ58" s="47">
        <v>0</v>
      </c>
      <c r="AR58" s="47">
        <v>0</v>
      </c>
      <c r="AS58" s="47">
        <v>0</v>
      </c>
      <c r="AT58" s="47">
        <v>0</v>
      </c>
      <c r="AU58" s="47">
        <f>AV58+AY58+BB58+BC58+BD58+BE58</f>
        <v>0</v>
      </c>
      <c r="AV58" s="47">
        <f>SUM(AW58:AX58)</f>
        <v>0</v>
      </c>
      <c r="AW58" s="47">
        <v>0</v>
      </c>
      <c r="AX58" s="47">
        <v>0</v>
      </c>
      <c r="AY58" s="47">
        <f>SUM(AZ58:BA58)</f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47">
        <v>0</v>
      </c>
      <c r="BF58" s="47">
        <f>SUM(BG58)</f>
        <v>0</v>
      </c>
      <c r="BG58" s="47">
        <f>SUM(BH58:BX58)</f>
        <v>0</v>
      </c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>
        <v>0</v>
      </c>
      <c r="BT58" s="47">
        <v>0</v>
      </c>
      <c r="BU58" s="47">
        <v>0</v>
      </c>
      <c r="BV58" s="47"/>
      <c r="BW58" s="47">
        <v>0</v>
      </c>
      <c r="BX58" s="47">
        <v>0</v>
      </c>
      <c r="BY58" s="114">
        <f>SUM(BZ58:CD58)</f>
        <v>0</v>
      </c>
      <c r="BZ58" s="47"/>
      <c r="CA58" s="47"/>
      <c r="CB58" s="47"/>
      <c r="CC58" s="47"/>
      <c r="CD58" s="47">
        <f>SUM(CE58:CH58)</f>
        <v>0</v>
      </c>
      <c r="CE58" s="47">
        <v>0</v>
      </c>
      <c r="CF58" s="47">
        <v>0</v>
      </c>
      <c r="CG58" s="47">
        <v>0</v>
      </c>
      <c r="CH58" s="47">
        <v>0</v>
      </c>
      <c r="CI58" s="47">
        <v>0</v>
      </c>
      <c r="CJ58" s="47">
        <v>0</v>
      </c>
      <c r="CK58" s="31">
        <v>0</v>
      </c>
    </row>
    <row r="59" s="32" customFormat="1" ht="15.75" hidden="1" customHeight="1" spans="1:89">
      <c r="A59" s="27">
        <v>64</v>
      </c>
      <c r="B59" s="28" t="s">
        <v>66</v>
      </c>
      <c r="C59" s="29" t="s">
        <v>28</v>
      </c>
      <c r="D59" s="30" t="s">
        <v>202</v>
      </c>
      <c r="E59" s="30" t="s">
        <v>199</v>
      </c>
      <c r="F59" s="30" t="s">
        <v>200</v>
      </c>
      <c r="G59" s="30" t="s">
        <v>203</v>
      </c>
      <c r="H59" s="48">
        <f>I59+BY59+CI59+CJ59+CK59</f>
        <v>5.16</v>
      </c>
      <c r="I59" s="47">
        <f>J59+AU59+BF59</f>
        <v>5.16</v>
      </c>
      <c r="J59" s="47">
        <f>SUM(K59,N59,S59,T59,AB59,AH59,AM59,AN59,AO59,AP59,AQ59,AR59,AS59,AT59)</f>
        <v>5.16</v>
      </c>
      <c r="K59" s="47">
        <f>SUM(L59:M59)</f>
        <v>0</v>
      </c>
      <c r="L59" s="47">
        <v>0</v>
      </c>
      <c r="M59" s="47"/>
      <c r="N59" s="47">
        <f>SUM(O59:R59)</f>
        <v>0</v>
      </c>
      <c r="O59" s="47">
        <v>0</v>
      </c>
      <c r="P59" s="47">
        <v>0</v>
      </c>
      <c r="Q59" s="47">
        <v>0</v>
      </c>
      <c r="R59" s="47">
        <v>0</v>
      </c>
      <c r="S59" s="47"/>
      <c r="T59" s="47">
        <f>SUM(U59:V59)</f>
        <v>0</v>
      </c>
      <c r="U59" s="47">
        <v>0</v>
      </c>
      <c r="V59" s="47">
        <f>SUM(W59:AA59)</f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f>SUM(AC59:AG59)</f>
        <v>5.16</v>
      </c>
      <c r="AC59" s="47"/>
      <c r="AD59" s="47"/>
      <c r="AE59" s="47"/>
      <c r="AF59" s="47">
        <v>5.16</v>
      </c>
      <c r="AG59" s="47"/>
      <c r="AH59" s="47">
        <f>SUM(AI59:AL59)</f>
        <v>0</v>
      </c>
      <c r="AI59" s="47"/>
      <c r="AJ59" s="47"/>
      <c r="AK59" s="47"/>
      <c r="AL59" s="47"/>
      <c r="AM59" s="47"/>
      <c r="AN59" s="47">
        <v>0</v>
      </c>
      <c r="AO59" s="47"/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f>AV59+AY59+BB59+BC59+BD59+BE59</f>
        <v>0</v>
      </c>
      <c r="AV59" s="47">
        <f>SUM(AW59:AX59)</f>
        <v>0</v>
      </c>
      <c r="AW59" s="47">
        <v>0</v>
      </c>
      <c r="AX59" s="47">
        <v>0</v>
      </c>
      <c r="AY59" s="47">
        <f>SUM(AZ59:BA59)</f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f>SUM(BG59)</f>
        <v>0</v>
      </c>
      <c r="BG59" s="47">
        <f>SUM(BH59:BX59)</f>
        <v>0</v>
      </c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>
        <v>0</v>
      </c>
      <c r="BT59" s="47">
        <v>0</v>
      </c>
      <c r="BU59" s="47">
        <v>0</v>
      </c>
      <c r="BV59" s="47"/>
      <c r="BW59" s="47">
        <v>0</v>
      </c>
      <c r="BX59" s="47">
        <v>0</v>
      </c>
      <c r="BY59" s="114">
        <f>SUM(BZ59:CD59)</f>
        <v>0</v>
      </c>
      <c r="BZ59" s="47"/>
      <c r="CA59" s="47"/>
      <c r="CB59" s="47"/>
      <c r="CC59" s="47"/>
      <c r="CD59" s="47">
        <f>SUM(CE59:CH59)</f>
        <v>0</v>
      </c>
      <c r="CE59" s="47">
        <v>0</v>
      </c>
      <c r="CF59" s="47">
        <v>0</v>
      </c>
      <c r="CG59" s="47">
        <v>0</v>
      </c>
      <c r="CH59" s="47">
        <v>0</v>
      </c>
      <c r="CI59" s="47">
        <v>0</v>
      </c>
      <c r="CJ59" s="47">
        <v>0</v>
      </c>
      <c r="CK59" s="31">
        <v>0</v>
      </c>
    </row>
    <row r="60" s="32" customFormat="1" ht="15.75" hidden="1" customHeight="1" spans="1:89">
      <c r="A60" s="27">
        <v>64</v>
      </c>
      <c r="B60" s="28" t="s">
        <v>66</v>
      </c>
      <c r="C60" s="29" t="s">
        <v>28</v>
      </c>
      <c r="D60" s="30" t="s">
        <v>208</v>
      </c>
      <c r="E60" s="30" t="s">
        <v>209</v>
      </c>
      <c r="F60" s="30" t="s">
        <v>210</v>
      </c>
      <c r="G60" s="30" t="s">
        <v>211</v>
      </c>
      <c r="H60" s="48">
        <f>I60+BY60+CI60+CJ60+CK60</f>
        <v>12.17</v>
      </c>
      <c r="I60" s="47">
        <f>J60+AU60+BF60</f>
        <v>12.17</v>
      </c>
      <c r="J60" s="47">
        <f>SUM(K60,N60,S60,T60,AB60,AH60,AM60,AN60,AO60,AP60,AQ60,AR60,AS60,AT60)</f>
        <v>12.17</v>
      </c>
      <c r="K60" s="47">
        <f>SUM(L60:M60)</f>
        <v>0</v>
      </c>
      <c r="L60" s="47"/>
      <c r="M60" s="47"/>
      <c r="N60" s="47">
        <f>SUM(O60:R60)</f>
        <v>0</v>
      </c>
      <c r="O60" s="47"/>
      <c r="P60" s="47"/>
      <c r="Q60" s="47"/>
      <c r="R60" s="47"/>
      <c r="S60" s="47"/>
      <c r="T60" s="47">
        <f>SUM(U60:V60)</f>
        <v>0</v>
      </c>
      <c r="U60" s="47"/>
      <c r="V60" s="47">
        <f>SUM(W60:AA60)</f>
        <v>0</v>
      </c>
      <c r="W60" s="47"/>
      <c r="X60" s="47"/>
      <c r="Y60" s="47"/>
      <c r="Z60" s="47"/>
      <c r="AA60" s="47"/>
      <c r="AB60" s="47">
        <f>SUM(AC60:AG60)</f>
        <v>0</v>
      </c>
      <c r="AC60" s="47"/>
      <c r="AD60" s="47"/>
      <c r="AE60" s="47"/>
      <c r="AF60" s="47"/>
      <c r="AG60" s="47"/>
      <c r="AH60" s="47">
        <f>SUM(AI60:AL60)</f>
        <v>0</v>
      </c>
      <c r="AI60" s="47"/>
      <c r="AJ60" s="47"/>
      <c r="AK60" s="47"/>
      <c r="AL60" s="47"/>
      <c r="AM60" s="47"/>
      <c r="AN60" s="47"/>
      <c r="AO60" s="47">
        <v>12.17</v>
      </c>
      <c r="AP60" s="47"/>
      <c r="AQ60" s="47"/>
      <c r="AR60" s="47"/>
      <c r="AS60" s="47"/>
      <c r="AT60" s="47"/>
      <c r="AU60" s="47">
        <f>AV60+AY60+BB60+BC60+BD60+BE60</f>
        <v>0</v>
      </c>
      <c r="AV60" s="47">
        <f>SUM(AW60:AX60)</f>
        <v>0</v>
      </c>
      <c r="AW60" s="47"/>
      <c r="AX60" s="47"/>
      <c r="AY60" s="47">
        <f>SUM(AZ60:BA60)</f>
        <v>0</v>
      </c>
      <c r="AZ60" s="47"/>
      <c r="BA60" s="47"/>
      <c r="BB60" s="47"/>
      <c r="BC60" s="47"/>
      <c r="BD60" s="47"/>
      <c r="BE60" s="47"/>
      <c r="BF60" s="47">
        <f>SUM(BG60)</f>
        <v>0</v>
      </c>
      <c r="BG60" s="47">
        <f>SUM(BH60:BX60)</f>
        <v>0</v>
      </c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14">
        <f>SUM(BZ60:CD60)</f>
        <v>0</v>
      </c>
      <c r="BZ60" s="47"/>
      <c r="CA60" s="47"/>
      <c r="CB60" s="47"/>
      <c r="CC60" s="47"/>
      <c r="CD60" s="47">
        <f>SUM(CE60:CH60)</f>
        <v>0</v>
      </c>
      <c r="CE60" s="47"/>
      <c r="CF60" s="47"/>
      <c r="CG60" s="47"/>
      <c r="CH60" s="47"/>
      <c r="CI60" s="47"/>
      <c r="CJ60" s="47"/>
      <c r="CK60" s="31"/>
    </row>
  </sheetData>
  <autoFilter ref="A6:GP60">
    <extLst/>
  </autoFilter>
  <mergeCells count="82">
    <mergeCell ref="E7:G7"/>
    <mergeCell ref="A1:A6"/>
    <mergeCell ref="B1:B6"/>
    <mergeCell ref="C1:C6"/>
    <mergeCell ref="D1:D6"/>
    <mergeCell ref="H2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5:AV6"/>
    <mergeCell ref="AW5:AW6"/>
    <mergeCell ref="AX5:AX6"/>
    <mergeCell ref="AY5:AY6"/>
    <mergeCell ref="AZ5:AZ6"/>
    <mergeCell ref="BA5:BA6"/>
    <mergeCell ref="BB4:BB6"/>
    <mergeCell ref="BC4:BC6"/>
    <mergeCell ref="BD4:BD6"/>
    <mergeCell ref="BE4:BE6"/>
    <mergeCell ref="BF4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3:BY6"/>
    <mergeCell ref="BZ3:BZ6"/>
    <mergeCell ref="CA3:CA6"/>
    <mergeCell ref="CB3:CB6"/>
    <mergeCell ref="CC3:CC6"/>
    <mergeCell ref="CD4:CD6"/>
    <mergeCell ref="CE4:CE6"/>
    <mergeCell ref="CF4:CF6"/>
    <mergeCell ref="CG4:CG6"/>
    <mergeCell ref="CH4:CH6"/>
    <mergeCell ref="CI2:CI6"/>
    <mergeCell ref="CJ2:CJ6"/>
    <mergeCell ref="CK2:CK6"/>
    <mergeCell ref="E1:G6"/>
  </mergeCells>
  <printOptions horizontalCentered="1" gridLines="1"/>
  <pageMargins left="0.75" right="0.75" top="1" bottom="1" header="0.5" footer="0.5"/>
  <pageSetup paperSize="1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8"/>
  <sheetViews>
    <sheetView showGridLines="0" showZeros="0" workbookViewId="0">
      <pane xSplit="5" ySplit="7" topLeftCell="S8" activePane="bottomRight" state="frozen"/>
      <selection/>
      <selection pane="topRight"/>
      <selection pane="bottomLeft"/>
      <selection pane="bottomRight" activeCell="S66" sqref="S66"/>
    </sheetView>
  </sheetViews>
  <sheetFormatPr defaultColWidth="9.16666666666667" defaultRowHeight="12.75" customHeight="1"/>
  <cols>
    <col min="1" max="1" width="4.83333333333333" customWidth="1"/>
    <col min="2" max="2" width="55" customWidth="1"/>
    <col min="3" max="3" width="13.1666666666667" customWidth="1"/>
    <col min="4" max="4" width="10"/>
    <col min="5" max="5" width="51.8333333333333" customWidth="1"/>
    <col min="6" max="8" width="14" customWidth="1"/>
    <col min="9" max="9" width="11.3333333333333" customWidth="1"/>
    <col min="10" max="11" width="12.6666666666667" customWidth="1"/>
    <col min="12" max="14" width="11.3333333333333" customWidth="1"/>
    <col min="15" max="16" width="8.83333333333333" customWidth="1"/>
    <col min="17" max="18" width="12.6666666666667" customWidth="1"/>
    <col min="19" max="19" width="14.8333333333333" customWidth="1"/>
    <col min="20" max="20" width="12.6666666666667" customWidth="1"/>
    <col min="21" max="25" width="11.3333333333333" customWidth="1"/>
    <col min="26" max="27" width="12.6666666666667" customWidth="1"/>
    <col min="28" max="28" width="11.3333333333333" customWidth="1"/>
    <col min="29" max="29" width="8.83333333333333" customWidth="1"/>
    <col min="30" max="30" width="11.3333333333333" customWidth="1"/>
    <col min="31" max="31" width="8.83333333333333" customWidth="1"/>
    <col min="32" max="32" width="11.3333333333333" customWidth="1"/>
    <col min="33" max="34" width="8.83333333333333" customWidth="1"/>
    <col min="35" max="36" width="11.3333333333333" customWidth="1"/>
    <col min="37" max="37" width="7.66666666666667" customWidth="1"/>
    <col min="38" max="39" width="11.3333333333333" customWidth="1"/>
    <col min="40" max="40" width="7.66666666666667" customWidth="1"/>
    <col min="41" max="45" width="11.3333333333333" customWidth="1"/>
    <col min="46" max="47" width="8.83333333333333" customWidth="1"/>
    <col min="48" max="48" width="7.66666666666667" customWidth="1"/>
    <col min="49" max="50" width="8.83333333333333" customWidth="1"/>
    <col min="51" max="51" width="7.66666666666667" customWidth="1"/>
    <col min="52" max="52" width="8.83333333333333" customWidth="1"/>
    <col min="53" max="53" width="11.3333333333333" customWidth="1"/>
    <col min="54" max="54" width="8.83333333333333" customWidth="1"/>
    <col min="55" max="55" width="11.3333333333333" customWidth="1"/>
    <col min="56" max="57" width="12.6666666666667" customWidth="1"/>
    <col min="58" max="59" width="11.3333333333333" customWidth="1"/>
    <col min="60" max="61" width="8.83333333333333" customWidth="1"/>
    <col min="62" max="63" width="11.3333333333333" customWidth="1"/>
    <col min="64" max="66" width="8.83333333333333" customWidth="1"/>
    <col min="67" max="68" width="11.3333333333333" customWidth="1"/>
    <col min="69" max="69" width="6.5" customWidth="1"/>
    <col min="70" max="71" width="8.83333333333333" customWidth="1"/>
    <col min="72" max="74" width="11.3333333333333" customWidth="1"/>
    <col min="75" max="75" width="14" customWidth="1"/>
    <col min="76" max="76" width="11.3333333333333" customWidth="1"/>
    <col min="77" max="78" width="12.6666666666667" customWidth="1"/>
    <col min="79" max="81" width="11.3333333333333" customWidth="1"/>
    <col min="82" max="84" width="8.83333333333333" customWidth="1"/>
    <col min="85" max="85" width="12.6666666666667" customWidth="1"/>
    <col min="86" max="86" width="8.83333333333333" customWidth="1"/>
    <col min="87" max="87" width="7.66666666666667" customWidth="1"/>
    <col min="88" max="249" width="9.16666666666667" customWidth="1"/>
  </cols>
  <sheetData>
    <row r="1" customHeight="1" spans="1:87">
      <c r="A1" s="11" t="s">
        <v>2</v>
      </c>
      <c r="B1" s="11" t="s">
        <v>3</v>
      </c>
      <c r="C1" s="12" t="s">
        <v>4</v>
      </c>
      <c r="D1" s="11" t="s">
        <v>188</v>
      </c>
      <c r="E1" s="11" t="s">
        <v>189</v>
      </c>
      <c r="F1" s="107" t="s">
        <v>190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13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15"/>
    </row>
    <row r="2" customHeight="1" spans="1:87">
      <c r="A2" s="11"/>
      <c r="B2" s="11"/>
      <c r="C2" s="12"/>
      <c r="D2" s="11"/>
      <c r="E2" s="11"/>
      <c r="F2" s="11" t="s">
        <v>83</v>
      </c>
      <c r="G2" s="107" t="s">
        <v>50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13"/>
      <c r="BW2" s="107" t="s">
        <v>84</v>
      </c>
      <c r="BX2" s="107"/>
      <c r="BY2" s="107"/>
      <c r="BZ2" s="107"/>
      <c r="CA2" s="107"/>
      <c r="CB2" s="107"/>
      <c r="CC2" s="107"/>
      <c r="CD2" s="107"/>
      <c r="CE2" s="107"/>
      <c r="CF2" s="107"/>
      <c r="CG2" s="116" t="s">
        <v>85</v>
      </c>
      <c r="CH2" s="116" t="s">
        <v>53</v>
      </c>
      <c r="CI2" s="117" t="s">
        <v>54</v>
      </c>
    </row>
    <row r="3" customHeight="1" spans="1:87">
      <c r="A3" s="11"/>
      <c r="B3" s="11"/>
      <c r="C3" s="12"/>
      <c r="D3" s="11"/>
      <c r="E3" s="11"/>
      <c r="F3" s="11"/>
      <c r="G3" s="11" t="s">
        <v>17</v>
      </c>
      <c r="H3" s="107" t="s">
        <v>89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13"/>
      <c r="AK3" s="107"/>
      <c r="AL3" s="107"/>
      <c r="AM3" s="107"/>
      <c r="AN3" s="107"/>
      <c r="AO3" s="107"/>
      <c r="AP3" s="107"/>
      <c r="AQ3" s="107"/>
      <c r="AR3" s="107"/>
      <c r="AS3" s="107" t="s">
        <v>90</v>
      </c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 t="s">
        <v>91</v>
      </c>
      <c r="BE3" s="107"/>
      <c r="BF3" s="107"/>
      <c r="BG3" s="107"/>
      <c r="BH3" s="113"/>
      <c r="BI3" s="107"/>
      <c r="BJ3" s="107"/>
      <c r="BK3" s="113"/>
      <c r="BL3" s="107"/>
      <c r="BM3" s="107"/>
      <c r="BN3" s="113"/>
      <c r="BO3" s="107"/>
      <c r="BP3" s="107"/>
      <c r="BQ3" s="107"/>
      <c r="BR3" s="107"/>
      <c r="BS3" s="107"/>
      <c r="BT3" s="107"/>
      <c r="BU3" s="107"/>
      <c r="BV3" s="113"/>
      <c r="BW3" s="11" t="s">
        <v>17</v>
      </c>
      <c r="BX3" s="11" t="s">
        <v>93</v>
      </c>
      <c r="BY3" s="11" t="s">
        <v>94</v>
      </c>
      <c r="BZ3" s="11" t="s">
        <v>95</v>
      </c>
      <c r="CA3" s="11" t="s">
        <v>96</v>
      </c>
      <c r="CB3" s="107" t="s">
        <v>97</v>
      </c>
      <c r="CC3" s="107"/>
      <c r="CD3" s="107"/>
      <c r="CE3" s="107"/>
      <c r="CF3" s="107"/>
      <c r="CG3" s="11"/>
      <c r="CH3" s="11"/>
      <c r="CI3" s="14"/>
    </row>
    <row r="4" ht="21.75" customHeight="1" spans="1:87">
      <c r="A4" s="11"/>
      <c r="B4" s="11"/>
      <c r="C4" s="12"/>
      <c r="D4" s="11"/>
      <c r="E4" s="11"/>
      <c r="F4" s="11"/>
      <c r="G4" s="11"/>
      <c r="H4" s="11" t="s">
        <v>17</v>
      </c>
      <c r="I4" s="107" t="s">
        <v>99</v>
      </c>
      <c r="J4" s="107"/>
      <c r="K4" s="107"/>
      <c r="L4" s="107" t="s">
        <v>100</v>
      </c>
      <c r="M4" s="107"/>
      <c r="N4" s="107"/>
      <c r="O4" s="107"/>
      <c r="P4" s="107"/>
      <c r="Q4" s="11" t="s">
        <v>101</v>
      </c>
      <c r="R4" s="107" t="s">
        <v>102</v>
      </c>
      <c r="S4" s="107"/>
      <c r="T4" s="107"/>
      <c r="U4" s="107"/>
      <c r="V4" s="107"/>
      <c r="W4" s="107"/>
      <c r="X4" s="107"/>
      <c r="Y4" s="113"/>
      <c r="Z4" s="107" t="s">
        <v>103</v>
      </c>
      <c r="AA4" s="107"/>
      <c r="AB4" s="107"/>
      <c r="AC4" s="107"/>
      <c r="AD4" s="107"/>
      <c r="AE4" s="113"/>
      <c r="AF4" s="113" t="s">
        <v>104</v>
      </c>
      <c r="AG4" s="113"/>
      <c r="AH4" s="107"/>
      <c r="AI4" s="107"/>
      <c r="AJ4" s="113"/>
      <c r="AK4" s="11" t="s">
        <v>105</v>
      </c>
      <c r="AL4" s="11" t="s">
        <v>106</v>
      </c>
      <c r="AM4" s="11" t="s">
        <v>107</v>
      </c>
      <c r="AN4" s="11" t="s">
        <v>108</v>
      </c>
      <c r="AO4" s="11" t="s">
        <v>109</v>
      </c>
      <c r="AP4" s="11" t="s">
        <v>110</v>
      </c>
      <c r="AQ4" s="11" t="s">
        <v>111</v>
      </c>
      <c r="AR4" s="11" t="s">
        <v>112</v>
      </c>
      <c r="AS4" s="11" t="s">
        <v>17</v>
      </c>
      <c r="AT4" s="107" t="s">
        <v>15</v>
      </c>
      <c r="AU4" s="113"/>
      <c r="AV4" s="113"/>
      <c r="AW4" s="107" t="s">
        <v>16</v>
      </c>
      <c r="AX4" s="107"/>
      <c r="AY4" s="107"/>
      <c r="AZ4" s="11" t="s">
        <v>114</v>
      </c>
      <c r="BA4" s="11" t="s">
        <v>115</v>
      </c>
      <c r="BB4" s="11" t="s">
        <v>116</v>
      </c>
      <c r="BC4" s="11" t="s">
        <v>117</v>
      </c>
      <c r="BD4" s="11" t="s">
        <v>17</v>
      </c>
      <c r="BE4" s="107" t="s">
        <v>119</v>
      </c>
      <c r="BF4" s="113"/>
      <c r="BG4" s="107"/>
      <c r="BH4" s="107"/>
      <c r="BI4" s="107"/>
      <c r="BJ4" s="107"/>
      <c r="BK4" s="113"/>
      <c r="BL4" s="113"/>
      <c r="BM4" s="113"/>
      <c r="BN4" s="113"/>
      <c r="BO4" s="113"/>
      <c r="BP4" s="107"/>
      <c r="BQ4" s="107"/>
      <c r="BR4" s="107"/>
      <c r="BS4" s="107"/>
      <c r="BT4" s="107"/>
      <c r="BU4" s="107"/>
      <c r="BV4" s="113"/>
      <c r="BW4" s="11"/>
      <c r="BX4" s="11"/>
      <c r="BY4" s="11"/>
      <c r="BZ4" s="11"/>
      <c r="CA4" s="11"/>
      <c r="CB4" s="11" t="s">
        <v>17</v>
      </c>
      <c r="CC4" s="11" t="s">
        <v>120</v>
      </c>
      <c r="CD4" s="11" t="s">
        <v>191</v>
      </c>
      <c r="CE4" s="11" t="s">
        <v>122</v>
      </c>
      <c r="CF4" s="11" t="s">
        <v>192</v>
      </c>
      <c r="CG4" s="11"/>
      <c r="CH4" s="11"/>
      <c r="CI4" s="14"/>
    </row>
    <row r="5" ht="16.5" customHeight="1" spans="1:87">
      <c r="A5" s="11"/>
      <c r="B5" s="11"/>
      <c r="C5" s="12"/>
      <c r="D5" s="11"/>
      <c r="E5" s="11"/>
      <c r="F5" s="11"/>
      <c r="G5" s="11"/>
      <c r="H5" s="11"/>
      <c r="I5" s="11" t="s">
        <v>17</v>
      </c>
      <c r="J5" s="11" t="s">
        <v>125</v>
      </c>
      <c r="K5" s="11" t="s">
        <v>126</v>
      </c>
      <c r="L5" s="11" t="s">
        <v>17</v>
      </c>
      <c r="M5" s="11" t="s">
        <v>128</v>
      </c>
      <c r="N5" s="11" t="s">
        <v>129</v>
      </c>
      <c r="O5" s="11" t="s">
        <v>130</v>
      </c>
      <c r="P5" s="11" t="s">
        <v>131</v>
      </c>
      <c r="Q5" s="11"/>
      <c r="R5" s="11" t="s">
        <v>17</v>
      </c>
      <c r="S5" s="11" t="s">
        <v>133</v>
      </c>
      <c r="T5" s="107" t="s">
        <v>134</v>
      </c>
      <c r="U5" s="107"/>
      <c r="V5" s="107"/>
      <c r="W5" s="107"/>
      <c r="X5" s="107"/>
      <c r="Y5" s="107"/>
      <c r="Z5" s="11" t="s">
        <v>17</v>
      </c>
      <c r="AA5" s="11" t="s">
        <v>136</v>
      </c>
      <c r="AB5" s="11" t="s">
        <v>137</v>
      </c>
      <c r="AC5" s="11" t="s">
        <v>138</v>
      </c>
      <c r="AD5" s="11" t="s">
        <v>139</v>
      </c>
      <c r="AE5" s="11" t="s">
        <v>140</v>
      </c>
      <c r="AF5" s="11" t="s">
        <v>17</v>
      </c>
      <c r="AG5" s="11" t="s">
        <v>142</v>
      </c>
      <c r="AH5" s="11" t="s">
        <v>143</v>
      </c>
      <c r="AI5" s="11" t="s">
        <v>144</v>
      </c>
      <c r="AJ5" s="11" t="s">
        <v>145</v>
      </c>
      <c r="AK5" s="11"/>
      <c r="AL5" s="11"/>
      <c r="AM5" s="11"/>
      <c r="AN5" s="11"/>
      <c r="AO5" s="11"/>
      <c r="AP5" s="11"/>
      <c r="AQ5" s="11"/>
      <c r="AR5" s="11"/>
      <c r="AS5" s="11"/>
      <c r="AT5" s="11" t="s">
        <v>17</v>
      </c>
      <c r="AU5" s="11" t="s">
        <v>146</v>
      </c>
      <c r="AV5" s="11" t="s">
        <v>147</v>
      </c>
      <c r="AW5" s="11" t="s">
        <v>17</v>
      </c>
      <c r="AX5" s="11" t="s">
        <v>148</v>
      </c>
      <c r="AY5" s="11" t="s">
        <v>149</v>
      </c>
      <c r="AZ5" s="11"/>
      <c r="BA5" s="11"/>
      <c r="BB5" s="11"/>
      <c r="BC5" s="11"/>
      <c r="BD5" s="11"/>
      <c r="BE5" s="11" t="s">
        <v>17</v>
      </c>
      <c r="BF5" s="11" t="s">
        <v>151</v>
      </c>
      <c r="BG5" s="11" t="s">
        <v>152</v>
      </c>
      <c r="BH5" s="11" t="s">
        <v>153</v>
      </c>
      <c r="BI5" s="11" t="s">
        <v>121</v>
      </c>
      <c r="BJ5" s="11" t="s">
        <v>154</v>
      </c>
      <c r="BK5" s="11" t="s">
        <v>155</v>
      </c>
      <c r="BL5" s="11" t="s">
        <v>156</v>
      </c>
      <c r="BM5" s="11" t="s">
        <v>157</v>
      </c>
      <c r="BN5" s="11" t="s">
        <v>120</v>
      </c>
      <c r="BO5" s="11" t="s">
        <v>158</v>
      </c>
      <c r="BP5" s="11" t="s">
        <v>159</v>
      </c>
      <c r="BQ5" s="11" t="s">
        <v>123</v>
      </c>
      <c r="BR5" s="11" t="s">
        <v>160</v>
      </c>
      <c r="BS5" s="11" t="s">
        <v>161</v>
      </c>
      <c r="BT5" s="11" t="s">
        <v>162</v>
      </c>
      <c r="BU5" s="11" t="s">
        <v>163</v>
      </c>
      <c r="BV5" s="11" t="s">
        <v>164</v>
      </c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4"/>
    </row>
    <row r="6" ht="48" customHeight="1" spans="1:87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40" t="s">
        <v>17</v>
      </c>
      <c r="U6" s="40" t="s">
        <v>166</v>
      </c>
      <c r="V6" s="40" t="s">
        <v>167</v>
      </c>
      <c r="W6" s="40" t="s">
        <v>168</v>
      </c>
      <c r="X6" s="40" t="s">
        <v>169</v>
      </c>
      <c r="Y6" s="40" t="s">
        <v>170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4"/>
    </row>
    <row r="7" ht="60" customHeight="1" spans="1:249">
      <c r="A7" s="108" t="s">
        <v>26</v>
      </c>
      <c r="B7" s="109" t="s">
        <v>26</v>
      </c>
      <c r="C7" s="109"/>
      <c r="D7" s="109" t="s">
        <v>26</v>
      </c>
      <c r="E7" s="12" t="s">
        <v>171</v>
      </c>
      <c r="F7" s="110" t="s">
        <v>172</v>
      </c>
      <c r="G7" s="110" t="s">
        <v>173</v>
      </c>
      <c r="H7" s="45" t="s">
        <v>174</v>
      </c>
      <c r="I7" s="109">
        <v>5</v>
      </c>
      <c r="J7" s="109">
        <v>6</v>
      </c>
      <c r="K7" s="12" t="s">
        <v>175</v>
      </c>
      <c r="L7" s="109">
        <v>8</v>
      </c>
      <c r="M7" s="109">
        <v>9</v>
      </c>
      <c r="N7" s="109">
        <v>10</v>
      </c>
      <c r="O7" s="109">
        <v>11</v>
      </c>
      <c r="P7" s="109">
        <v>12</v>
      </c>
      <c r="Q7" s="109" t="s">
        <v>176</v>
      </c>
      <c r="R7" s="109">
        <v>14</v>
      </c>
      <c r="S7" s="110" t="s">
        <v>177</v>
      </c>
      <c r="T7" s="109">
        <v>16</v>
      </c>
      <c r="U7" s="109">
        <v>17</v>
      </c>
      <c r="V7" s="109">
        <v>18</v>
      </c>
      <c r="W7" s="109">
        <v>19</v>
      </c>
      <c r="X7" s="109">
        <v>20</v>
      </c>
      <c r="Y7" s="110" t="s">
        <v>178</v>
      </c>
      <c r="Z7" s="109">
        <v>22</v>
      </c>
      <c r="AA7" s="109">
        <v>23</v>
      </c>
      <c r="AB7" s="109">
        <v>24</v>
      </c>
      <c r="AC7" s="109">
        <v>25</v>
      </c>
      <c r="AD7" s="109">
        <v>26</v>
      </c>
      <c r="AE7" s="110" t="s">
        <v>179</v>
      </c>
      <c r="AF7" s="109">
        <v>28</v>
      </c>
      <c r="AG7" s="109">
        <v>29</v>
      </c>
      <c r="AH7" s="109">
        <v>30</v>
      </c>
      <c r="AI7" s="109">
        <v>31</v>
      </c>
      <c r="AJ7" s="109">
        <v>32</v>
      </c>
      <c r="AK7" s="109">
        <v>33</v>
      </c>
      <c r="AL7" s="109">
        <v>34</v>
      </c>
      <c r="AM7" s="109">
        <v>35</v>
      </c>
      <c r="AN7" s="109">
        <v>36</v>
      </c>
      <c r="AO7" s="109">
        <v>37</v>
      </c>
      <c r="AP7" s="109">
        <v>38</v>
      </c>
      <c r="AQ7" s="109">
        <v>39</v>
      </c>
      <c r="AR7" s="110" t="s">
        <v>180</v>
      </c>
      <c r="AS7" s="109" t="s">
        <v>181</v>
      </c>
      <c r="AT7" s="109">
        <v>42</v>
      </c>
      <c r="AU7" s="109">
        <v>43</v>
      </c>
      <c r="AV7" s="109" t="s">
        <v>182</v>
      </c>
      <c r="AW7" s="109">
        <v>45</v>
      </c>
      <c r="AX7" s="109">
        <v>46</v>
      </c>
      <c r="AY7" s="109">
        <v>47</v>
      </c>
      <c r="AZ7" s="109">
        <v>48</v>
      </c>
      <c r="BA7" s="109">
        <v>49</v>
      </c>
      <c r="BB7" s="109">
        <v>50</v>
      </c>
      <c r="BC7" s="109" t="s">
        <v>183</v>
      </c>
      <c r="BD7" s="12" t="s">
        <v>184</v>
      </c>
      <c r="BE7" s="109">
        <v>53</v>
      </c>
      <c r="BF7" s="109">
        <v>54</v>
      </c>
      <c r="BG7" s="109">
        <v>55</v>
      </c>
      <c r="BH7" s="109">
        <v>56</v>
      </c>
      <c r="BI7" s="109">
        <v>57</v>
      </c>
      <c r="BJ7" s="109">
        <v>58</v>
      </c>
      <c r="BK7" s="109">
        <v>59</v>
      </c>
      <c r="BL7" s="109">
        <v>60</v>
      </c>
      <c r="BM7" s="109">
        <v>61</v>
      </c>
      <c r="BN7" s="109">
        <v>62</v>
      </c>
      <c r="BO7" s="109">
        <v>63</v>
      </c>
      <c r="BP7" s="109">
        <v>64</v>
      </c>
      <c r="BQ7" s="109">
        <v>65</v>
      </c>
      <c r="BR7" s="109">
        <v>66</v>
      </c>
      <c r="BS7" s="109">
        <v>67</v>
      </c>
      <c r="BT7" s="109">
        <v>68</v>
      </c>
      <c r="BU7" s="109">
        <v>69</v>
      </c>
      <c r="BV7" s="110" t="s">
        <v>185</v>
      </c>
      <c r="BW7" s="109">
        <v>71</v>
      </c>
      <c r="BX7" s="109">
        <v>72</v>
      </c>
      <c r="BY7" s="109">
        <v>73</v>
      </c>
      <c r="BZ7" s="109">
        <v>74</v>
      </c>
      <c r="CA7" s="110" t="s">
        <v>186</v>
      </c>
      <c r="CB7" s="109">
        <v>76</v>
      </c>
      <c r="CC7" s="109">
        <v>77</v>
      </c>
      <c r="CD7" s="109">
        <v>78</v>
      </c>
      <c r="CE7" s="109">
        <v>79</v>
      </c>
      <c r="CF7" s="109">
        <v>80</v>
      </c>
      <c r="CG7" s="109">
        <v>81</v>
      </c>
      <c r="CH7" s="118">
        <v>82</v>
      </c>
      <c r="CI7" s="118">
        <v>83</v>
      </c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</row>
    <row r="8" s="2" customFormat="1" ht="15.75" hidden="1" customHeight="1" spans="1:87">
      <c r="A8" s="111">
        <v>58</v>
      </c>
      <c r="B8" s="23" t="s">
        <v>187</v>
      </c>
      <c r="C8" s="24" t="s">
        <v>28</v>
      </c>
      <c r="D8" s="25"/>
      <c r="E8" s="25"/>
      <c r="F8" s="112">
        <f>SUM('05支出总表(功能分类)'!H9:H13)-'05支出总表(功能分类)'!H8</f>
        <v>0</v>
      </c>
      <c r="G8" s="112">
        <f>SUM('05支出总表(功能分类)'!I9:I13)-'05支出总表(功能分类)'!I8</f>
        <v>0</v>
      </c>
      <c r="H8" s="112">
        <f>SUM('05支出总表(功能分类)'!J9:J13)-'05支出总表(功能分类)'!J8</f>
        <v>0</v>
      </c>
      <c r="I8" s="112">
        <f>SUM('05支出总表(功能分类)'!K9:K13)-'05支出总表(功能分类)'!K8</f>
        <v>0</v>
      </c>
      <c r="J8" s="112">
        <f>SUM('05支出总表(功能分类)'!L9:L13)-'05支出总表(功能分类)'!L8</f>
        <v>0</v>
      </c>
      <c r="K8" s="112">
        <f>SUM('05支出总表(功能分类)'!M9:M13)-'05支出总表(功能分类)'!M8</f>
        <v>0</v>
      </c>
      <c r="L8" s="112">
        <f>SUM('05支出总表(功能分类)'!N9:N13)-'05支出总表(功能分类)'!N8</f>
        <v>0</v>
      </c>
      <c r="M8" s="112">
        <f>SUM('05支出总表(功能分类)'!O9:O13)-'05支出总表(功能分类)'!O8</f>
        <v>0</v>
      </c>
      <c r="N8" s="112">
        <f>SUM('05支出总表(功能分类)'!P9:P13)-'05支出总表(功能分类)'!P8</f>
        <v>0</v>
      </c>
      <c r="O8" s="112">
        <f>SUM('05支出总表(功能分类)'!Q9:Q13)-'05支出总表(功能分类)'!Q8</f>
        <v>0</v>
      </c>
      <c r="P8" s="112">
        <f>SUM('05支出总表(功能分类)'!R9:R13)-'05支出总表(功能分类)'!R8</f>
        <v>0</v>
      </c>
      <c r="Q8" s="112">
        <f>SUM('05支出总表(功能分类)'!S9:S13)-'05支出总表(功能分类)'!S8</f>
        <v>0</v>
      </c>
      <c r="R8" s="112">
        <f>SUM('05支出总表(功能分类)'!T9:T13)-'05支出总表(功能分类)'!T8</f>
        <v>0</v>
      </c>
      <c r="S8" s="112">
        <f>SUM('05支出总表(功能分类)'!U9:U13)-'05支出总表(功能分类)'!U8</f>
        <v>0</v>
      </c>
      <c r="T8" s="112">
        <f>SUM('05支出总表(功能分类)'!V9:V13)-'05支出总表(功能分类)'!V8</f>
        <v>0</v>
      </c>
      <c r="U8" s="112">
        <f>SUM('05支出总表(功能分类)'!W9:W13)-'05支出总表(功能分类)'!W8</f>
        <v>0</v>
      </c>
      <c r="V8" s="112">
        <f>SUM('05支出总表(功能分类)'!X9:X13)-'05支出总表(功能分类)'!X8</f>
        <v>0</v>
      </c>
      <c r="W8" s="112">
        <f>SUM('05支出总表(功能分类)'!Y9:Y13)-'05支出总表(功能分类)'!Y8</f>
        <v>0</v>
      </c>
      <c r="X8" s="112">
        <f>SUM('05支出总表(功能分类)'!Z9:Z13)-'05支出总表(功能分类)'!Z8</f>
        <v>0</v>
      </c>
      <c r="Y8" s="112">
        <f>SUM('05支出总表(功能分类)'!AA9:AA13)-'05支出总表(功能分类)'!AA8</f>
        <v>0</v>
      </c>
      <c r="Z8" s="112">
        <f>SUM('05支出总表(功能分类)'!AB9:AB13)-'05支出总表(功能分类)'!AB8</f>
        <v>0</v>
      </c>
      <c r="AA8" s="112">
        <f>SUM('05支出总表(功能分类)'!AC9:AC13)-'05支出总表(功能分类)'!AC8</f>
        <v>0</v>
      </c>
      <c r="AB8" s="112">
        <f>SUM('05支出总表(功能分类)'!AD9:AD13)-'05支出总表(功能分类)'!AD8</f>
        <v>0</v>
      </c>
      <c r="AC8" s="112">
        <f>SUM('05支出总表(功能分类)'!AE9:AE13)-'05支出总表(功能分类)'!AE8</f>
        <v>0</v>
      </c>
      <c r="AD8" s="112">
        <f>SUM('05支出总表(功能分类)'!AF9:AF13)-'05支出总表(功能分类)'!AF8</f>
        <v>0</v>
      </c>
      <c r="AE8" s="112">
        <f>SUM('05支出总表(功能分类)'!AG9:AG13)-'05支出总表(功能分类)'!AG8</f>
        <v>0</v>
      </c>
      <c r="AF8" s="112">
        <f>SUM('05支出总表(功能分类)'!AH9:AH13)-'05支出总表(功能分类)'!AH8</f>
        <v>0</v>
      </c>
      <c r="AG8" s="112">
        <f>SUM('05支出总表(功能分类)'!AI9:AI13)-'05支出总表(功能分类)'!AI8</f>
        <v>0</v>
      </c>
      <c r="AH8" s="112">
        <f>SUM('05支出总表(功能分类)'!AJ9:AJ13)-'05支出总表(功能分类)'!AJ8</f>
        <v>0</v>
      </c>
      <c r="AI8" s="112">
        <f>SUM('05支出总表(功能分类)'!AK9:AK13)-'05支出总表(功能分类)'!AK8</f>
        <v>0</v>
      </c>
      <c r="AJ8" s="112">
        <f>SUM('05支出总表(功能分类)'!AL9:AL13)-'05支出总表(功能分类)'!AL8</f>
        <v>0</v>
      </c>
      <c r="AK8" s="112">
        <f>SUM('05支出总表(功能分类)'!AM9:AM13)-'05支出总表(功能分类)'!AM8</f>
        <v>0</v>
      </c>
      <c r="AL8" s="112">
        <f>SUM('05支出总表(功能分类)'!AN9:AN13)-'05支出总表(功能分类)'!AN8</f>
        <v>0</v>
      </c>
      <c r="AM8" s="112">
        <f>SUM('05支出总表(功能分类)'!AO9:AO13)-'05支出总表(功能分类)'!AO8</f>
        <v>0</v>
      </c>
      <c r="AN8" s="112">
        <f>SUM('05支出总表(功能分类)'!AP9:AP13)-'05支出总表(功能分类)'!AP8</f>
        <v>0</v>
      </c>
      <c r="AO8" s="112">
        <f>SUM('05支出总表(功能分类)'!AQ9:AQ13)-'05支出总表(功能分类)'!AQ8</f>
        <v>0</v>
      </c>
      <c r="AP8" s="112">
        <f>SUM('05支出总表(功能分类)'!AR9:AR13)-'05支出总表(功能分类)'!AR8</f>
        <v>0</v>
      </c>
      <c r="AQ8" s="112">
        <f>SUM('05支出总表(功能分类)'!AS9:AS13)-'05支出总表(功能分类)'!AS8</f>
        <v>0</v>
      </c>
      <c r="AR8" s="112">
        <f>SUM('05支出总表(功能分类)'!AT9:AT13)-'05支出总表(功能分类)'!AT8</f>
        <v>0</v>
      </c>
      <c r="AS8" s="112">
        <f>SUM('05支出总表(功能分类)'!AU9:AU13)-'05支出总表(功能分类)'!AU8</f>
        <v>0</v>
      </c>
      <c r="AT8" s="112">
        <f>SUM('05支出总表(功能分类)'!AV9:AV13)-'05支出总表(功能分类)'!AV8</f>
        <v>0</v>
      </c>
      <c r="AU8" s="112">
        <f>SUM('05支出总表(功能分类)'!AW9:AW13)-'05支出总表(功能分类)'!AW8</f>
        <v>0</v>
      </c>
      <c r="AV8" s="112">
        <f>SUM('05支出总表(功能分类)'!AX9:AX13)-'05支出总表(功能分类)'!AX8</f>
        <v>0</v>
      </c>
      <c r="AW8" s="112">
        <f>SUM('05支出总表(功能分类)'!AY9:AY13)-'05支出总表(功能分类)'!AY8</f>
        <v>0</v>
      </c>
      <c r="AX8" s="112">
        <f>SUM('05支出总表(功能分类)'!AZ9:AZ13)-'05支出总表(功能分类)'!AZ8</f>
        <v>0</v>
      </c>
      <c r="AY8" s="112">
        <f>SUM('05支出总表(功能分类)'!BA9:BA13)-'05支出总表(功能分类)'!BA8</f>
        <v>0</v>
      </c>
      <c r="AZ8" s="112">
        <f>SUM('05支出总表(功能分类)'!BB9:BB13)-'05支出总表(功能分类)'!BB8</f>
        <v>0</v>
      </c>
      <c r="BA8" s="112">
        <f>SUM('05支出总表(功能分类)'!BC9:BC13)-'05支出总表(功能分类)'!BC8</f>
        <v>0</v>
      </c>
      <c r="BB8" s="112">
        <f>SUM('05支出总表(功能分类)'!BD9:BD13)-'05支出总表(功能分类)'!BD8</f>
        <v>0</v>
      </c>
      <c r="BC8" s="112">
        <f>SUM('05支出总表(功能分类)'!BE9:BE13)-'05支出总表(功能分类)'!BE8</f>
        <v>0</v>
      </c>
      <c r="BD8" s="112">
        <f>SUM('05支出总表(功能分类)'!BF9:BF13)-'05支出总表(功能分类)'!BF8</f>
        <v>0</v>
      </c>
      <c r="BE8" s="112">
        <f>SUM('05支出总表(功能分类)'!BG9:BG13)-'05支出总表(功能分类)'!BG8</f>
        <v>0</v>
      </c>
      <c r="BF8" s="112">
        <f>SUM('05支出总表(功能分类)'!BH9:BH13)-'05支出总表(功能分类)'!BH8</f>
        <v>0</v>
      </c>
      <c r="BG8" s="112">
        <f>SUM('05支出总表(功能分类)'!BI9:BI13)-'05支出总表(功能分类)'!BI8</f>
        <v>0</v>
      </c>
      <c r="BH8" s="112">
        <f>SUM('05支出总表(功能分类)'!BJ9:BJ13)-'05支出总表(功能分类)'!BJ8</f>
        <v>0</v>
      </c>
      <c r="BI8" s="112">
        <f>SUM('05支出总表(功能分类)'!BK9:BK13)-'05支出总表(功能分类)'!BK8</f>
        <v>0</v>
      </c>
      <c r="BJ8" s="112">
        <f>SUM('05支出总表(功能分类)'!BL9:BL13)-'05支出总表(功能分类)'!BL8</f>
        <v>0</v>
      </c>
      <c r="BK8" s="112">
        <f>SUM('05支出总表(功能分类)'!BM9:BM13)-'05支出总表(功能分类)'!BM8</f>
        <v>0</v>
      </c>
      <c r="BL8" s="112">
        <f>SUM('05支出总表(功能分类)'!BN9:BN13)-'05支出总表(功能分类)'!BN8</f>
        <v>0</v>
      </c>
      <c r="BM8" s="112">
        <f>SUM('05支出总表(功能分类)'!BO9:BO13)-'05支出总表(功能分类)'!BO8</f>
        <v>0</v>
      </c>
      <c r="BN8" s="112">
        <f>SUM('05支出总表(功能分类)'!BP9:BP13)-'05支出总表(功能分类)'!BP8</f>
        <v>0</v>
      </c>
      <c r="BO8" s="112">
        <f>SUM('05支出总表(功能分类)'!BQ9:BQ13)-'05支出总表(功能分类)'!BQ8</f>
        <v>0</v>
      </c>
      <c r="BP8" s="112">
        <f>SUM('05支出总表(功能分类)'!BR9:BR13)-'05支出总表(功能分类)'!BR8</f>
        <v>0</v>
      </c>
      <c r="BQ8" s="112">
        <f>SUM('05支出总表(功能分类)'!BS9:BS13)-'05支出总表(功能分类)'!BS8</f>
        <v>0</v>
      </c>
      <c r="BR8" s="112">
        <f>SUM('05支出总表(功能分类)'!BT9:BT13)-'05支出总表(功能分类)'!BT8</f>
        <v>0</v>
      </c>
      <c r="BS8" s="112">
        <f>SUM('05支出总表(功能分类)'!BU9:BU13)-'05支出总表(功能分类)'!BU8</f>
        <v>0</v>
      </c>
      <c r="BT8" s="112">
        <f>SUM('05支出总表(功能分类)'!BV9:BV13)-'05支出总表(功能分类)'!BV8</f>
        <v>0</v>
      </c>
      <c r="BU8" s="112">
        <f>SUM('05支出总表(功能分类)'!BW9:BW13)-'05支出总表(功能分类)'!BW8</f>
        <v>0</v>
      </c>
      <c r="BV8" s="112">
        <f>SUM('05支出总表(功能分类)'!BX9:BX13)-'05支出总表(功能分类)'!BX8</f>
        <v>0</v>
      </c>
      <c r="BW8" s="112">
        <f>SUM('05支出总表(功能分类)'!BY9:BY13)-'05支出总表(功能分类)'!BY8</f>
        <v>0</v>
      </c>
      <c r="BX8" s="112">
        <f>SUM('05支出总表(功能分类)'!BZ9:BZ13)-'05支出总表(功能分类)'!BZ8</f>
        <v>0</v>
      </c>
      <c r="BY8" s="112">
        <f>SUM('05支出总表(功能分类)'!CA9:CA13)-'05支出总表(功能分类)'!CA8</f>
        <v>0</v>
      </c>
      <c r="BZ8" s="112">
        <f>SUM('05支出总表(功能分类)'!CB9:CB13)-'05支出总表(功能分类)'!CB8</f>
        <v>0</v>
      </c>
      <c r="CA8" s="112">
        <f>SUM('05支出总表(功能分类)'!CC9:CC13)-'05支出总表(功能分类)'!CC8</f>
        <v>0</v>
      </c>
      <c r="CB8" s="112">
        <f>SUM('05支出总表(功能分类)'!CD9:CD13)-'05支出总表(功能分类)'!CD8</f>
        <v>0</v>
      </c>
      <c r="CC8" s="112">
        <f>SUM('05支出总表(功能分类)'!CE9:CE13)-'05支出总表(功能分类)'!CE8</f>
        <v>0</v>
      </c>
      <c r="CD8" s="112">
        <f>SUM('05支出总表(功能分类)'!CF9:CF13)-'05支出总表(功能分类)'!CF8</f>
        <v>0</v>
      </c>
      <c r="CE8" s="112">
        <f>SUM('05支出总表(功能分类)'!CG9:CG13)-'05支出总表(功能分类)'!CG8</f>
        <v>0</v>
      </c>
      <c r="CF8" s="112">
        <f>SUM('05支出总表(功能分类)'!CH9:CH13)-'05支出总表(功能分类)'!CH8</f>
        <v>0</v>
      </c>
      <c r="CG8" s="112">
        <f>SUM('05支出总表(功能分类)'!CI9:CI13)-'05支出总表(功能分类)'!CI8</f>
        <v>0</v>
      </c>
      <c r="CH8" s="112">
        <f>SUM('05支出总表(功能分类)'!CJ9:CJ13)-'05支出总表(功能分类)'!CJ8</f>
        <v>0</v>
      </c>
      <c r="CI8" s="26">
        <f>SUM('05支出总表(功能分类)'!CK9:CK13)-'05支出总表(功能分类)'!CK8</f>
        <v>0</v>
      </c>
    </row>
    <row r="9" s="32" customFormat="1" ht="15.75" hidden="1" customHeight="1" spans="1:87">
      <c r="A9" s="27">
        <v>58</v>
      </c>
      <c r="B9" s="28" t="s">
        <v>187</v>
      </c>
      <c r="C9" s="29" t="s">
        <v>28</v>
      </c>
      <c r="D9" s="30"/>
      <c r="E9" s="30" t="s">
        <v>240</v>
      </c>
      <c r="F9" s="48">
        <f>G9+BW9+CG9+CH9+CI9</f>
        <v>0</v>
      </c>
      <c r="G9" s="47">
        <f>H9+AS9+BD9</f>
        <v>0</v>
      </c>
      <c r="H9" s="47">
        <f>SUM(I9,L9,Q9,R9,Z9,AF9,AK9,AL9,AM9,AN9,AO9,AP9,AQ9,AR9)</f>
        <v>0</v>
      </c>
      <c r="I9" s="47">
        <f>SUM(J9:K9)</f>
        <v>0</v>
      </c>
      <c r="J9" s="47">
        <v>0</v>
      </c>
      <c r="K9" s="47"/>
      <c r="L9" s="47">
        <f>SUM(M9:P9)</f>
        <v>0</v>
      </c>
      <c r="M9" s="47">
        <v>0</v>
      </c>
      <c r="N9" s="47">
        <v>0</v>
      </c>
      <c r="O9" s="47">
        <v>0</v>
      </c>
      <c r="P9" s="47">
        <v>0</v>
      </c>
      <c r="Q9" s="47"/>
      <c r="R9" s="47">
        <f>SUM(S9:T9)</f>
        <v>0</v>
      </c>
      <c r="S9" s="47">
        <v>0</v>
      </c>
      <c r="T9" s="47">
        <f>SUM(U9:Y9)</f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f>SUM(AA9:AE9)</f>
        <v>0</v>
      </c>
      <c r="AA9" s="47"/>
      <c r="AB9" s="47"/>
      <c r="AC9" s="47"/>
      <c r="AD9" s="47"/>
      <c r="AE9" s="47"/>
      <c r="AF9" s="47">
        <f>SUM(AG9:AJ9)</f>
        <v>0</v>
      </c>
      <c r="AG9" s="47"/>
      <c r="AH9" s="47"/>
      <c r="AI9" s="47"/>
      <c r="AJ9" s="47"/>
      <c r="AK9" s="47"/>
      <c r="AL9" s="47">
        <v>0</v>
      </c>
      <c r="AM9" s="47"/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f>AT9+AW9+AZ9+BA9+BB9+BC9</f>
        <v>0</v>
      </c>
      <c r="AT9" s="47">
        <f>SUM(AU9:AV9)</f>
        <v>0</v>
      </c>
      <c r="AU9" s="47">
        <v>0</v>
      </c>
      <c r="AV9" s="47">
        <v>0</v>
      </c>
      <c r="AW9" s="47">
        <f>SUM(AX9:AY9)</f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f>SUM(BE9)</f>
        <v>0</v>
      </c>
      <c r="BE9" s="47">
        <f>SUM(BF9:BV9)</f>
        <v>0</v>
      </c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>
        <v>0</v>
      </c>
      <c r="BR9" s="47">
        <v>0</v>
      </c>
      <c r="BS9" s="47">
        <v>0</v>
      </c>
      <c r="BT9" s="47"/>
      <c r="BU9" s="47">
        <v>0</v>
      </c>
      <c r="BV9" s="47">
        <v>0</v>
      </c>
      <c r="BW9" s="114">
        <f>SUM(BX9:CB9)</f>
        <v>0</v>
      </c>
      <c r="BX9" s="47"/>
      <c r="BY9" s="47"/>
      <c r="BZ9" s="47"/>
      <c r="CA9" s="47"/>
      <c r="CB9" s="47">
        <f>SUM(CC9:CF9)</f>
        <v>0</v>
      </c>
      <c r="CC9" s="47">
        <v>0</v>
      </c>
      <c r="CD9" s="47">
        <v>0</v>
      </c>
      <c r="CE9" s="47">
        <v>0</v>
      </c>
      <c r="CF9" s="47">
        <v>0</v>
      </c>
      <c r="CG9" s="47">
        <v>0</v>
      </c>
      <c r="CH9" s="47">
        <v>0</v>
      </c>
      <c r="CI9" s="31">
        <v>0</v>
      </c>
    </row>
    <row r="10" s="32" customFormat="1" ht="15.75" hidden="1" customHeight="1" spans="1:87">
      <c r="A10" s="27">
        <v>58</v>
      </c>
      <c r="B10" s="28" t="s">
        <v>187</v>
      </c>
      <c r="C10" s="29" t="s">
        <v>28</v>
      </c>
      <c r="D10" s="30" t="s">
        <v>198</v>
      </c>
      <c r="E10" s="30" t="s">
        <v>201</v>
      </c>
      <c r="F10" s="48">
        <f>G10+BW10+CG10+CH10+CI10</f>
        <v>0</v>
      </c>
      <c r="G10" s="47">
        <f>H10+AS10+BD10</f>
        <v>0</v>
      </c>
      <c r="H10" s="47">
        <f>SUM(I10,L10,Q10,R10,Z10,AF10,AK10,AL10,AM10,AN10,AO10,AP10,AQ10,AR10)</f>
        <v>0</v>
      </c>
      <c r="I10" s="47">
        <f>SUM(J10:K10)</f>
        <v>0</v>
      </c>
      <c r="J10" s="47"/>
      <c r="K10" s="47"/>
      <c r="L10" s="47">
        <f>SUM(M10:P10)</f>
        <v>0</v>
      </c>
      <c r="M10" s="47"/>
      <c r="N10" s="47"/>
      <c r="O10" s="47"/>
      <c r="P10" s="47"/>
      <c r="Q10" s="47"/>
      <c r="R10" s="47">
        <f>SUM(S10:T10)</f>
        <v>0</v>
      </c>
      <c r="S10" s="47"/>
      <c r="T10" s="47">
        <f>SUM(U10:Y10)</f>
        <v>0</v>
      </c>
      <c r="U10" s="47"/>
      <c r="V10" s="47"/>
      <c r="W10" s="47"/>
      <c r="X10" s="47"/>
      <c r="Y10" s="47"/>
      <c r="Z10" s="47">
        <f>SUM(AA10:AE10)</f>
        <v>0</v>
      </c>
      <c r="AA10" s="47"/>
      <c r="AB10" s="47"/>
      <c r="AC10" s="47"/>
      <c r="AD10" s="47"/>
      <c r="AE10" s="47"/>
      <c r="AF10" s="47">
        <f>SUM(AG10:AJ10)</f>
        <v>0</v>
      </c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>
        <f>AT10+AW10+AZ10+BA10+BB10+BC10</f>
        <v>0</v>
      </c>
      <c r="AT10" s="47">
        <f>SUM(AU10:AV10)</f>
        <v>0</v>
      </c>
      <c r="AU10" s="47"/>
      <c r="AV10" s="47"/>
      <c r="AW10" s="47">
        <f>SUM(AX10:AY10)</f>
        <v>0</v>
      </c>
      <c r="AX10" s="47"/>
      <c r="AY10" s="47"/>
      <c r="AZ10" s="47"/>
      <c r="BA10" s="47"/>
      <c r="BB10" s="47"/>
      <c r="BC10" s="47"/>
      <c r="BD10" s="47">
        <f>SUM(BE10)</f>
        <v>0</v>
      </c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114">
        <f>SUM(BX10:CB10)</f>
        <v>0</v>
      </c>
      <c r="BX10" s="47"/>
      <c r="BY10" s="47"/>
      <c r="BZ10" s="47"/>
      <c r="CA10" s="47"/>
      <c r="CB10" s="47">
        <f>SUM(CC10:CF10)</f>
        <v>0</v>
      </c>
      <c r="CC10" s="47"/>
      <c r="CD10" s="47"/>
      <c r="CE10" s="47"/>
      <c r="CF10" s="47"/>
      <c r="CG10" s="47"/>
      <c r="CH10" s="47"/>
      <c r="CI10" s="31"/>
    </row>
    <row r="11" s="32" customFormat="1" ht="15.75" hidden="1" customHeight="1" spans="1:87">
      <c r="A11" s="27">
        <v>58</v>
      </c>
      <c r="B11" s="28" t="s">
        <v>187</v>
      </c>
      <c r="C11" s="29" t="s">
        <v>28</v>
      </c>
      <c r="D11" s="30" t="s">
        <v>202</v>
      </c>
      <c r="E11" s="30" t="s">
        <v>203</v>
      </c>
      <c r="F11" s="48">
        <f>G11+BW11+CG11+CH11+CI11</f>
        <v>0</v>
      </c>
      <c r="G11" s="47">
        <f>H11+AS11+BD11</f>
        <v>0</v>
      </c>
      <c r="H11" s="47">
        <f>SUM(I11,L11,Q11,R11,Z11,AF11,AK11,AL11,AM11,AN11,AO11,AP11,AQ11,AR11)</f>
        <v>0</v>
      </c>
      <c r="I11" s="47">
        <f>SUM(J11:K11)</f>
        <v>0</v>
      </c>
      <c r="J11" s="47"/>
      <c r="K11" s="47"/>
      <c r="L11" s="47">
        <f>SUM(M11:P11)</f>
        <v>0</v>
      </c>
      <c r="M11" s="47"/>
      <c r="N11" s="47"/>
      <c r="O11" s="47"/>
      <c r="P11" s="47"/>
      <c r="Q11" s="47"/>
      <c r="R11" s="47">
        <f>SUM(S11:T11)</f>
        <v>0</v>
      </c>
      <c r="S11" s="47"/>
      <c r="T11" s="47">
        <f>SUM(U11:Y11)</f>
        <v>0</v>
      </c>
      <c r="U11" s="47"/>
      <c r="V11" s="47"/>
      <c r="W11" s="47"/>
      <c r="X11" s="47"/>
      <c r="Y11" s="47"/>
      <c r="Z11" s="47">
        <f>SUM(AA11:AE11)</f>
        <v>0</v>
      </c>
      <c r="AA11" s="47"/>
      <c r="AB11" s="47"/>
      <c r="AC11" s="47"/>
      <c r="AD11" s="47"/>
      <c r="AE11" s="47"/>
      <c r="AF11" s="47">
        <f>SUM(AG11:AJ11)</f>
        <v>0</v>
      </c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>
        <f>AT11+AW11+AZ11+BA11+BB11+BC11</f>
        <v>0</v>
      </c>
      <c r="AT11" s="47">
        <f>SUM(AU11:AV11)</f>
        <v>0</v>
      </c>
      <c r="AU11" s="47"/>
      <c r="AV11" s="47"/>
      <c r="AW11" s="47">
        <f>SUM(AX11:AY11)</f>
        <v>0</v>
      </c>
      <c r="AX11" s="47"/>
      <c r="AY11" s="47"/>
      <c r="AZ11" s="47"/>
      <c r="BA11" s="47"/>
      <c r="BB11" s="47"/>
      <c r="BC11" s="47"/>
      <c r="BD11" s="47">
        <f>SUM(BE11)</f>
        <v>0</v>
      </c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114">
        <f>SUM(BX11:CB11)</f>
        <v>0</v>
      </c>
      <c r="BX11" s="47"/>
      <c r="BY11" s="47"/>
      <c r="BZ11" s="47"/>
      <c r="CA11" s="47"/>
      <c r="CB11" s="47">
        <f>SUM(CC11:CF11)</f>
        <v>0</v>
      </c>
      <c r="CC11" s="47"/>
      <c r="CD11" s="47"/>
      <c r="CE11" s="47"/>
      <c r="CF11" s="47"/>
      <c r="CG11" s="47"/>
      <c r="CH11" s="47"/>
      <c r="CI11" s="31"/>
    </row>
    <row r="12" s="32" customFormat="1" ht="15.75" hidden="1" customHeight="1" spans="1:87">
      <c r="A12" s="27">
        <v>58</v>
      </c>
      <c r="B12" s="28" t="s">
        <v>187</v>
      </c>
      <c r="C12" s="29" t="s">
        <v>28</v>
      </c>
      <c r="D12" s="30" t="s">
        <v>204</v>
      </c>
      <c r="E12" s="30" t="s">
        <v>207</v>
      </c>
      <c r="F12" s="48">
        <f>G12+BW12+CG12+CH12+CI12</f>
        <v>0</v>
      </c>
      <c r="G12" s="47">
        <f>H12+AS12+BD12</f>
        <v>0</v>
      </c>
      <c r="H12" s="47">
        <f>SUM(I12,L12,Q12,R12,Z12,AF12,AK12,AL12,AM12,AN12,AO12,AP12,AQ12,AR12)</f>
        <v>0</v>
      </c>
      <c r="I12" s="47">
        <f>SUM(J12:K12)</f>
        <v>0</v>
      </c>
      <c r="J12" s="47"/>
      <c r="K12" s="47"/>
      <c r="L12" s="47">
        <f>SUM(M12:P12)</f>
        <v>0</v>
      </c>
      <c r="M12" s="47"/>
      <c r="N12" s="47"/>
      <c r="O12" s="47"/>
      <c r="P12" s="47"/>
      <c r="Q12" s="47"/>
      <c r="R12" s="47">
        <f>SUM(S12:T12)</f>
        <v>0</v>
      </c>
      <c r="S12" s="47"/>
      <c r="T12" s="47">
        <f>SUM(U12:Y12)</f>
        <v>0</v>
      </c>
      <c r="U12" s="47"/>
      <c r="V12" s="47"/>
      <c r="W12" s="47"/>
      <c r="X12" s="47"/>
      <c r="Y12" s="47"/>
      <c r="Z12" s="47">
        <f>SUM(AA12:AE12)</f>
        <v>0</v>
      </c>
      <c r="AA12" s="47"/>
      <c r="AB12" s="47"/>
      <c r="AC12" s="47"/>
      <c r="AD12" s="47"/>
      <c r="AE12" s="47"/>
      <c r="AF12" s="47">
        <f>SUM(AG12:AJ12)</f>
        <v>0</v>
      </c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>
        <f>AT12+AW12+AZ12+BA12+BB12+BC12</f>
        <v>0</v>
      </c>
      <c r="AT12" s="47">
        <f>SUM(AU12:AV12)</f>
        <v>0</v>
      </c>
      <c r="AU12" s="47"/>
      <c r="AV12" s="47"/>
      <c r="AW12" s="47">
        <f>SUM(AX12:AY12)</f>
        <v>0</v>
      </c>
      <c r="AX12" s="47"/>
      <c r="AY12" s="47"/>
      <c r="AZ12" s="47"/>
      <c r="BA12" s="47"/>
      <c r="BB12" s="47"/>
      <c r="BC12" s="47"/>
      <c r="BD12" s="47">
        <f>SUM(BE12)</f>
        <v>0</v>
      </c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114">
        <f>SUM(BX12:CB12)</f>
        <v>0</v>
      </c>
      <c r="BX12" s="47"/>
      <c r="BY12" s="47"/>
      <c r="BZ12" s="47"/>
      <c r="CA12" s="47"/>
      <c r="CB12" s="47">
        <f>SUM(CC12:CF12)</f>
        <v>0</v>
      </c>
      <c r="CC12" s="47"/>
      <c r="CD12" s="47"/>
      <c r="CE12" s="47"/>
      <c r="CF12" s="47"/>
      <c r="CG12" s="47"/>
      <c r="CH12" s="47"/>
      <c r="CI12" s="31"/>
    </row>
    <row r="13" s="32" customFormat="1" ht="15.75" hidden="1" customHeight="1" spans="1:87">
      <c r="A13" s="27">
        <v>58</v>
      </c>
      <c r="B13" s="28" t="s">
        <v>187</v>
      </c>
      <c r="C13" s="29" t="s">
        <v>28</v>
      </c>
      <c r="D13" s="30" t="s">
        <v>208</v>
      </c>
      <c r="E13" s="30" t="s">
        <v>211</v>
      </c>
      <c r="F13" s="48">
        <f>G13+BW13+CG13+CH13+CI13</f>
        <v>0</v>
      </c>
      <c r="G13" s="47">
        <f>H13+AS13+BD13</f>
        <v>0</v>
      </c>
      <c r="H13" s="47">
        <f>SUM(I13,L13,Q13,R13,Z13,AF13,AK13,AL13,AM13,AN13,AO13,AP13,AQ13,AR13)</f>
        <v>0</v>
      </c>
      <c r="I13" s="47">
        <f>SUM(J13:K13)</f>
        <v>0</v>
      </c>
      <c r="J13" s="47"/>
      <c r="K13" s="47"/>
      <c r="L13" s="47">
        <f>SUM(M13:P13)</f>
        <v>0</v>
      </c>
      <c r="M13" s="47"/>
      <c r="N13" s="47"/>
      <c r="O13" s="47"/>
      <c r="P13" s="47"/>
      <c r="Q13" s="47"/>
      <c r="R13" s="47">
        <f>SUM(S13:T13)</f>
        <v>0</v>
      </c>
      <c r="S13" s="47"/>
      <c r="T13" s="47">
        <f>SUM(U13:Y13)</f>
        <v>0</v>
      </c>
      <c r="U13" s="47"/>
      <c r="V13" s="47"/>
      <c r="W13" s="47"/>
      <c r="X13" s="47"/>
      <c r="Y13" s="47"/>
      <c r="Z13" s="47">
        <f>SUM(AA13:AE13)</f>
        <v>0</v>
      </c>
      <c r="AA13" s="47"/>
      <c r="AB13" s="47"/>
      <c r="AC13" s="47"/>
      <c r="AD13" s="47"/>
      <c r="AE13" s="47"/>
      <c r="AF13" s="47">
        <f>SUM(AG13:AJ13)</f>
        <v>0</v>
      </c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>
        <f>AT13+AW13+AZ13+BA13+BB13+BC13</f>
        <v>0</v>
      </c>
      <c r="AT13" s="47">
        <f>SUM(AU13:AV13)</f>
        <v>0</v>
      </c>
      <c r="AU13" s="47"/>
      <c r="AV13" s="47"/>
      <c r="AW13" s="47">
        <f>SUM(AX13:AY13)</f>
        <v>0</v>
      </c>
      <c r="AX13" s="47"/>
      <c r="AY13" s="47"/>
      <c r="AZ13" s="47"/>
      <c r="BA13" s="47"/>
      <c r="BB13" s="47"/>
      <c r="BC13" s="47"/>
      <c r="BD13" s="47">
        <f>SUM(BE13)</f>
        <v>0</v>
      </c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114">
        <f>SUM(BX13:CB13)</f>
        <v>0</v>
      </c>
      <c r="BX13" s="47"/>
      <c r="BY13" s="47"/>
      <c r="BZ13" s="47"/>
      <c r="CA13" s="47"/>
      <c r="CB13" s="47">
        <f>SUM(CC13:CF13)</f>
        <v>0</v>
      </c>
      <c r="CC13" s="47"/>
      <c r="CD13" s="47"/>
      <c r="CE13" s="47"/>
      <c r="CF13" s="47"/>
      <c r="CG13" s="47"/>
      <c r="CH13" s="47"/>
      <c r="CI13" s="31"/>
    </row>
    <row r="14" s="2" customFormat="1" ht="15.75" hidden="1" customHeight="1" spans="1:87">
      <c r="A14" s="111">
        <v>59</v>
      </c>
      <c r="B14" s="23" t="s">
        <v>61</v>
      </c>
      <c r="C14" s="24" t="s">
        <v>28</v>
      </c>
      <c r="D14" s="25"/>
      <c r="E14" s="25"/>
      <c r="F14" s="112">
        <f>SUM('05支出总表(功能分类)'!H15:H20)-'05支出总表(功能分类)'!H14</f>
        <v>0</v>
      </c>
      <c r="G14" s="112">
        <f>SUM('05支出总表(功能分类)'!I15:I20)-'05支出总表(功能分类)'!I14</f>
        <v>0</v>
      </c>
      <c r="H14" s="112">
        <f>SUM('05支出总表(功能分类)'!J15:J20)-'05支出总表(功能分类)'!J14</f>
        <v>0</v>
      </c>
      <c r="I14" s="112">
        <f>SUM('05支出总表(功能分类)'!K15:K20)-'05支出总表(功能分类)'!K14</f>
        <v>0</v>
      </c>
      <c r="J14" s="112">
        <f>SUM('05支出总表(功能分类)'!L15:L20)-'05支出总表(功能分类)'!L14</f>
        <v>0</v>
      </c>
      <c r="K14" s="112">
        <f>SUM('05支出总表(功能分类)'!M15:M20)-'05支出总表(功能分类)'!M14</f>
        <v>0</v>
      </c>
      <c r="L14" s="112">
        <f>SUM('05支出总表(功能分类)'!N15:N20)-'05支出总表(功能分类)'!N14</f>
        <v>0</v>
      </c>
      <c r="M14" s="112">
        <f>SUM('05支出总表(功能分类)'!O15:O20)-'05支出总表(功能分类)'!O14</f>
        <v>0</v>
      </c>
      <c r="N14" s="112">
        <f>SUM('05支出总表(功能分类)'!P15:P20)-'05支出总表(功能分类)'!P14</f>
        <v>0</v>
      </c>
      <c r="O14" s="112">
        <f>SUM('05支出总表(功能分类)'!Q15:Q20)-'05支出总表(功能分类)'!Q14</f>
        <v>0</v>
      </c>
      <c r="P14" s="112">
        <f>SUM('05支出总表(功能分类)'!R15:R20)-'05支出总表(功能分类)'!R14</f>
        <v>0</v>
      </c>
      <c r="Q14" s="112">
        <f>SUM('05支出总表(功能分类)'!S15:S20)-'05支出总表(功能分类)'!S14</f>
        <v>0</v>
      </c>
      <c r="R14" s="112">
        <f>SUM('05支出总表(功能分类)'!T15:T20)-'05支出总表(功能分类)'!T14</f>
        <v>0</v>
      </c>
      <c r="S14" s="112">
        <f>SUM('05支出总表(功能分类)'!U15:U20)-'05支出总表(功能分类)'!U14</f>
        <v>0</v>
      </c>
      <c r="T14" s="112">
        <f>SUM('05支出总表(功能分类)'!V15:V20)-'05支出总表(功能分类)'!V14</f>
        <v>0</v>
      </c>
      <c r="U14" s="112">
        <f>SUM('05支出总表(功能分类)'!W15:W20)-'05支出总表(功能分类)'!W14</f>
        <v>0</v>
      </c>
      <c r="V14" s="112">
        <f>SUM('05支出总表(功能分类)'!X15:X20)-'05支出总表(功能分类)'!X14</f>
        <v>0</v>
      </c>
      <c r="W14" s="112">
        <f>SUM('05支出总表(功能分类)'!Y15:Y20)-'05支出总表(功能分类)'!Y14</f>
        <v>0</v>
      </c>
      <c r="X14" s="112">
        <f>SUM('05支出总表(功能分类)'!Z15:Z20)-'05支出总表(功能分类)'!Z14</f>
        <v>0</v>
      </c>
      <c r="Y14" s="112">
        <f>SUM('05支出总表(功能分类)'!AA15:AA20)-'05支出总表(功能分类)'!AA14</f>
        <v>0</v>
      </c>
      <c r="Z14" s="112">
        <f>SUM('05支出总表(功能分类)'!AB15:AB20)-'05支出总表(功能分类)'!AB14</f>
        <v>0</v>
      </c>
      <c r="AA14" s="112">
        <f>SUM('05支出总表(功能分类)'!AC15:AC20)-'05支出总表(功能分类)'!AC14</f>
        <v>0</v>
      </c>
      <c r="AB14" s="112">
        <f>SUM('05支出总表(功能分类)'!AD15:AD20)-'05支出总表(功能分类)'!AD14</f>
        <v>0</v>
      </c>
      <c r="AC14" s="112">
        <f>SUM('05支出总表(功能分类)'!AE15:AE20)-'05支出总表(功能分类)'!AE14</f>
        <v>0</v>
      </c>
      <c r="AD14" s="112">
        <f>SUM('05支出总表(功能分类)'!AF15:AF20)-'05支出总表(功能分类)'!AF14</f>
        <v>0</v>
      </c>
      <c r="AE14" s="112">
        <f>SUM('05支出总表(功能分类)'!AG15:AG20)-'05支出总表(功能分类)'!AG14</f>
        <v>0</v>
      </c>
      <c r="AF14" s="112">
        <f>SUM('05支出总表(功能分类)'!AH15:AH20)-'05支出总表(功能分类)'!AH14</f>
        <v>0</v>
      </c>
      <c r="AG14" s="112">
        <f>SUM('05支出总表(功能分类)'!AI15:AI20)-'05支出总表(功能分类)'!AI14</f>
        <v>0</v>
      </c>
      <c r="AH14" s="112">
        <f>SUM('05支出总表(功能分类)'!AJ15:AJ20)-'05支出总表(功能分类)'!AJ14</f>
        <v>0</v>
      </c>
      <c r="AI14" s="112">
        <f>SUM('05支出总表(功能分类)'!AK15:AK20)-'05支出总表(功能分类)'!AK14</f>
        <v>0</v>
      </c>
      <c r="AJ14" s="112">
        <f>SUM('05支出总表(功能分类)'!AL15:AL20)-'05支出总表(功能分类)'!AL14</f>
        <v>0</v>
      </c>
      <c r="AK14" s="112">
        <f>SUM('05支出总表(功能分类)'!AM15:AM20)-'05支出总表(功能分类)'!AM14</f>
        <v>0</v>
      </c>
      <c r="AL14" s="112">
        <f>SUM('05支出总表(功能分类)'!AN15:AN20)-'05支出总表(功能分类)'!AN14</f>
        <v>0</v>
      </c>
      <c r="AM14" s="112">
        <f>SUM('05支出总表(功能分类)'!AO15:AO20)-'05支出总表(功能分类)'!AO14</f>
        <v>0</v>
      </c>
      <c r="AN14" s="112">
        <f>SUM('05支出总表(功能分类)'!AP15:AP20)-'05支出总表(功能分类)'!AP14</f>
        <v>0</v>
      </c>
      <c r="AO14" s="112">
        <f>SUM('05支出总表(功能分类)'!AQ15:AQ20)-'05支出总表(功能分类)'!AQ14</f>
        <v>0</v>
      </c>
      <c r="AP14" s="112">
        <f>SUM('05支出总表(功能分类)'!AR15:AR20)-'05支出总表(功能分类)'!AR14</f>
        <v>0</v>
      </c>
      <c r="AQ14" s="112">
        <f>SUM('05支出总表(功能分类)'!AS15:AS20)-'05支出总表(功能分类)'!AS14</f>
        <v>0</v>
      </c>
      <c r="AR14" s="112">
        <f>SUM('05支出总表(功能分类)'!AT15:AT20)-'05支出总表(功能分类)'!AT14</f>
        <v>0</v>
      </c>
      <c r="AS14" s="112">
        <f>SUM('05支出总表(功能分类)'!AU15:AU20)-'05支出总表(功能分类)'!AU14</f>
        <v>0</v>
      </c>
      <c r="AT14" s="112">
        <f>SUM('05支出总表(功能分类)'!AV15:AV20)-'05支出总表(功能分类)'!AV14</f>
        <v>0</v>
      </c>
      <c r="AU14" s="112">
        <f>SUM('05支出总表(功能分类)'!AW15:AW20)-'05支出总表(功能分类)'!AW14</f>
        <v>0</v>
      </c>
      <c r="AV14" s="112">
        <f>SUM('05支出总表(功能分类)'!AX15:AX20)-'05支出总表(功能分类)'!AX14</f>
        <v>0</v>
      </c>
      <c r="AW14" s="112">
        <f>SUM('05支出总表(功能分类)'!AY15:AY20)-'05支出总表(功能分类)'!AY14</f>
        <v>0</v>
      </c>
      <c r="AX14" s="112">
        <f>SUM('05支出总表(功能分类)'!AZ15:AZ20)-'05支出总表(功能分类)'!AZ14</f>
        <v>0</v>
      </c>
      <c r="AY14" s="112">
        <f>SUM('05支出总表(功能分类)'!BA15:BA20)-'05支出总表(功能分类)'!BA14</f>
        <v>0</v>
      </c>
      <c r="AZ14" s="112">
        <f>SUM('05支出总表(功能分类)'!BB15:BB20)-'05支出总表(功能分类)'!BB14</f>
        <v>0</v>
      </c>
      <c r="BA14" s="112">
        <f>SUM('05支出总表(功能分类)'!BC15:BC20)-'05支出总表(功能分类)'!BC14</f>
        <v>0</v>
      </c>
      <c r="BB14" s="112">
        <f>SUM('05支出总表(功能分类)'!BD15:BD20)-'05支出总表(功能分类)'!BD14</f>
        <v>0</v>
      </c>
      <c r="BC14" s="112">
        <f>SUM('05支出总表(功能分类)'!BE15:BE20)-'05支出总表(功能分类)'!BE14</f>
        <v>0</v>
      </c>
      <c r="BD14" s="112">
        <f>SUM('05支出总表(功能分类)'!BF15:BF20)-'05支出总表(功能分类)'!BF14</f>
        <v>0</v>
      </c>
      <c r="BE14" s="112">
        <f>SUM('05支出总表(功能分类)'!BG15:BG20)-'05支出总表(功能分类)'!BG14</f>
        <v>0</v>
      </c>
      <c r="BF14" s="112">
        <f>SUM('05支出总表(功能分类)'!BH15:BH20)-'05支出总表(功能分类)'!BH14</f>
        <v>0</v>
      </c>
      <c r="BG14" s="112">
        <f>SUM('05支出总表(功能分类)'!BI15:BI20)-'05支出总表(功能分类)'!BI14</f>
        <v>0</v>
      </c>
      <c r="BH14" s="112">
        <f>SUM('05支出总表(功能分类)'!BJ15:BJ20)-'05支出总表(功能分类)'!BJ14</f>
        <v>0</v>
      </c>
      <c r="BI14" s="112">
        <f>SUM('05支出总表(功能分类)'!BK15:BK20)-'05支出总表(功能分类)'!BK14</f>
        <v>0</v>
      </c>
      <c r="BJ14" s="112">
        <f>SUM('05支出总表(功能分类)'!BL15:BL20)-'05支出总表(功能分类)'!BL14</f>
        <v>0</v>
      </c>
      <c r="BK14" s="112">
        <f>SUM('05支出总表(功能分类)'!BM15:BM20)-'05支出总表(功能分类)'!BM14</f>
        <v>0</v>
      </c>
      <c r="BL14" s="112">
        <f>SUM('05支出总表(功能分类)'!BN15:BN20)-'05支出总表(功能分类)'!BN14</f>
        <v>0</v>
      </c>
      <c r="BM14" s="112">
        <f>SUM('05支出总表(功能分类)'!BO15:BO20)-'05支出总表(功能分类)'!BO14</f>
        <v>0</v>
      </c>
      <c r="BN14" s="112">
        <f>SUM('05支出总表(功能分类)'!BP15:BP20)-'05支出总表(功能分类)'!BP14</f>
        <v>0</v>
      </c>
      <c r="BO14" s="112">
        <f>SUM('05支出总表(功能分类)'!BQ15:BQ20)-'05支出总表(功能分类)'!BQ14</f>
        <v>0</v>
      </c>
      <c r="BP14" s="112">
        <f>SUM('05支出总表(功能分类)'!BR15:BR20)-'05支出总表(功能分类)'!BR14</f>
        <v>0</v>
      </c>
      <c r="BQ14" s="112">
        <f>SUM('05支出总表(功能分类)'!BS15:BS20)-'05支出总表(功能分类)'!BS14</f>
        <v>0</v>
      </c>
      <c r="BR14" s="112">
        <f>SUM('05支出总表(功能分类)'!BT15:BT20)-'05支出总表(功能分类)'!BT14</f>
        <v>0</v>
      </c>
      <c r="BS14" s="112">
        <f>SUM('05支出总表(功能分类)'!BU15:BU20)-'05支出总表(功能分类)'!BU14</f>
        <v>0</v>
      </c>
      <c r="BT14" s="112">
        <f>SUM('05支出总表(功能分类)'!BV15:BV20)-'05支出总表(功能分类)'!BV14</f>
        <v>0</v>
      </c>
      <c r="BU14" s="112">
        <f>SUM('05支出总表(功能分类)'!BW15:BW20)-'05支出总表(功能分类)'!BW14</f>
        <v>0</v>
      </c>
      <c r="BV14" s="112">
        <f>SUM('05支出总表(功能分类)'!BX15:BX20)-'05支出总表(功能分类)'!BX14</f>
        <v>0</v>
      </c>
      <c r="BW14" s="112">
        <f>SUM('05支出总表(功能分类)'!BY15:BY20)-'05支出总表(功能分类)'!BY14</f>
        <v>0</v>
      </c>
      <c r="BX14" s="112">
        <f>SUM('05支出总表(功能分类)'!BZ15:BZ20)-'05支出总表(功能分类)'!BZ14</f>
        <v>0</v>
      </c>
      <c r="BY14" s="112">
        <f>SUM('05支出总表(功能分类)'!CA15:CA20)-'05支出总表(功能分类)'!CA14</f>
        <v>0</v>
      </c>
      <c r="BZ14" s="112">
        <f>SUM('05支出总表(功能分类)'!CB15:CB20)-'05支出总表(功能分类)'!CB14</f>
        <v>0</v>
      </c>
      <c r="CA14" s="112">
        <f>SUM('05支出总表(功能分类)'!CC15:CC20)-'05支出总表(功能分类)'!CC14</f>
        <v>0</v>
      </c>
      <c r="CB14" s="112">
        <f>SUM('05支出总表(功能分类)'!CD15:CD20)-'05支出总表(功能分类)'!CD14</f>
        <v>0</v>
      </c>
      <c r="CC14" s="112">
        <f>SUM('05支出总表(功能分类)'!CE15:CE20)-'05支出总表(功能分类)'!CE14</f>
        <v>0</v>
      </c>
      <c r="CD14" s="112">
        <f>SUM('05支出总表(功能分类)'!CF15:CF20)-'05支出总表(功能分类)'!CF14</f>
        <v>0</v>
      </c>
      <c r="CE14" s="112">
        <f>SUM('05支出总表(功能分类)'!CG15:CG20)-'05支出总表(功能分类)'!CG14</f>
        <v>0</v>
      </c>
      <c r="CF14" s="112">
        <f>SUM('05支出总表(功能分类)'!CH15:CH20)-'05支出总表(功能分类)'!CH14</f>
        <v>0</v>
      </c>
      <c r="CG14" s="112">
        <f>SUM('05支出总表(功能分类)'!CI15:CI20)-'05支出总表(功能分类)'!CI14</f>
        <v>0</v>
      </c>
      <c r="CH14" s="112">
        <f>SUM('05支出总表(功能分类)'!CJ15:CJ20)-'05支出总表(功能分类)'!CJ14</f>
        <v>0</v>
      </c>
      <c r="CI14" s="26">
        <f>SUM('05支出总表(功能分类)'!CK15:CK20)-'05支出总表(功能分类)'!CK14</f>
        <v>0</v>
      </c>
    </row>
    <row r="15" s="32" customFormat="1" ht="15.75" hidden="1" customHeight="1" spans="1:87">
      <c r="A15" s="27">
        <v>59</v>
      </c>
      <c r="B15" s="28" t="s">
        <v>61</v>
      </c>
      <c r="C15" s="29" t="s">
        <v>28</v>
      </c>
      <c r="D15" s="30"/>
      <c r="E15" s="30" t="s">
        <v>240</v>
      </c>
      <c r="F15" s="48">
        <f t="shared" ref="F15:F20" si="0">G15+BW15+CG15+CH15+CI15</f>
        <v>0</v>
      </c>
      <c r="G15" s="47">
        <f t="shared" ref="G15:G20" si="1">H15+AS15+BD15</f>
        <v>0</v>
      </c>
      <c r="H15" s="47">
        <f t="shared" ref="H15:H20" si="2">SUM(I15,L15,Q15,R15,Z15,AF15,AK15,AL15,AM15,AN15,AO15,AP15,AQ15,AR15)</f>
        <v>0</v>
      </c>
      <c r="I15" s="47">
        <f t="shared" ref="I15:I20" si="3">SUM(J15:K15)</f>
        <v>0</v>
      </c>
      <c r="J15" s="47">
        <v>0</v>
      </c>
      <c r="K15" s="47"/>
      <c r="L15" s="47">
        <f t="shared" ref="L15:L20" si="4">SUM(M15:P15)</f>
        <v>0</v>
      </c>
      <c r="M15" s="47">
        <v>0</v>
      </c>
      <c r="N15" s="47">
        <v>0</v>
      </c>
      <c r="O15" s="47">
        <v>0</v>
      </c>
      <c r="P15" s="47">
        <v>0</v>
      </c>
      <c r="Q15" s="47"/>
      <c r="R15" s="47">
        <f t="shared" ref="R15:R20" si="5">SUM(S15:T15)</f>
        <v>0</v>
      </c>
      <c r="S15" s="47">
        <v>0</v>
      </c>
      <c r="T15" s="47">
        <f t="shared" ref="T15:T20" si="6">SUM(U15:Y15)</f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f t="shared" ref="Z15:Z20" si="7">SUM(AA15:AE15)</f>
        <v>0</v>
      </c>
      <c r="AA15" s="47"/>
      <c r="AB15" s="47"/>
      <c r="AC15" s="47"/>
      <c r="AD15" s="47"/>
      <c r="AE15" s="47"/>
      <c r="AF15" s="47">
        <f t="shared" ref="AF15:AF20" si="8">SUM(AG15:AJ15)</f>
        <v>0</v>
      </c>
      <c r="AG15" s="47"/>
      <c r="AH15" s="47"/>
      <c r="AI15" s="47"/>
      <c r="AJ15" s="47"/>
      <c r="AK15" s="47"/>
      <c r="AL15" s="47">
        <v>0</v>
      </c>
      <c r="AM15" s="47"/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f t="shared" ref="AS15:AS20" si="9">AT15+AW15+AZ15+BA15+BB15+BC15</f>
        <v>0</v>
      </c>
      <c r="AT15" s="47">
        <f t="shared" ref="AT15:AT20" si="10">SUM(AU15:AV15)</f>
        <v>0</v>
      </c>
      <c r="AU15" s="47">
        <v>0</v>
      </c>
      <c r="AV15" s="47">
        <v>0</v>
      </c>
      <c r="AW15" s="47">
        <f t="shared" ref="AW15:AW20" si="11">SUM(AX15:AY15)</f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f t="shared" ref="BD15:BD20" si="12">SUM(BE15)</f>
        <v>0</v>
      </c>
      <c r="BE15" s="47">
        <f>SUM(BF15:BV15)</f>
        <v>0</v>
      </c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>
        <v>0</v>
      </c>
      <c r="BR15" s="47">
        <v>0</v>
      </c>
      <c r="BS15" s="47">
        <v>0</v>
      </c>
      <c r="BT15" s="47"/>
      <c r="BU15" s="47">
        <v>0</v>
      </c>
      <c r="BV15" s="47">
        <v>0</v>
      </c>
      <c r="BW15" s="114">
        <f t="shared" ref="BW15:BW20" si="13">SUM(BX15:CB15)</f>
        <v>0</v>
      </c>
      <c r="BX15" s="47"/>
      <c r="BY15" s="47"/>
      <c r="BZ15" s="47"/>
      <c r="CA15" s="47"/>
      <c r="CB15" s="47">
        <f t="shared" ref="CB15:CB20" si="14">SUM(CC15:CF15)</f>
        <v>0</v>
      </c>
      <c r="CC15" s="47">
        <v>0</v>
      </c>
      <c r="CD15" s="47">
        <v>0</v>
      </c>
      <c r="CE15" s="47">
        <v>0</v>
      </c>
      <c r="CF15" s="47">
        <v>0</v>
      </c>
      <c r="CG15" s="47">
        <v>0</v>
      </c>
      <c r="CH15" s="47">
        <v>0</v>
      </c>
      <c r="CI15" s="31">
        <v>0</v>
      </c>
    </row>
    <row r="16" s="32" customFormat="1" ht="15.75" hidden="1" customHeight="1" spans="1:87">
      <c r="A16" s="27">
        <v>59</v>
      </c>
      <c r="B16" s="28" t="s">
        <v>61</v>
      </c>
      <c r="C16" s="29" t="s">
        <v>28</v>
      </c>
      <c r="D16" s="30"/>
      <c r="E16" s="30" t="s">
        <v>240</v>
      </c>
      <c r="F16" s="48">
        <f t="shared" si="0"/>
        <v>0</v>
      </c>
      <c r="G16" s="47">
        <f t="shared" si="1"/>
        <v>0</v>
      </c>
      <c r="H16" s="47">
        <f t="shared" si="2"/>
        <v>0</v>
      </c>
      <c r="I16" s="47">
        <f t="shared" si="3"/>
        <v>0</v>
      </c>
      <c r="J16" s="47">
        <v>0</v>
      </c>
      <c r="K16" s="47"/>
      <c r="L16" s="47">
        <f t="shared" si="4"/>
        <v>0</v>
      </c>
      <c r="M16" s="47">
        <v>0</v>
      </c>
      <c r="N16" s="47">
        <v>0</v>
      </c>
      <c r="O16" s="47">
        <v>0</v>
      </c>
      <c r="P16" s="47">
        <v>0</v>
      </c>
      <c r="Q16" s="47"/>
      <c r="R16" s="47">
        <f t="shared" si="5"/>
        <v>0</v>
      </c>
      <c r="S16" s="47">
        <v>0</v>
      </c>
      <c r="T16" s="47">
        <f t="shared" si="6"/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f t="shared" si="7"/>
        <v>0</v>
      </c>
      <c r="AA16" s="47"/>
      <c r="AB16" s="47"/>
      <c r="AC16" s="47"/>
      <c r="AD16" s="47"/>
      <c r="AE16" s="47"/>
      <c r="AF16" s="47">
        <f t="shared" si="8"/>
        <v>0</v>
      </c>
      <c r="AG16" s="47"/>
      <c r="AH16" s="47"/>
      <c r="AI16" s="47"/>
      <c r="AJ16" s="47"/>
      <c r="AK16" s="47"/>
      <c r="AL16" s="47">
        <v>0</v>
      </c>
      <c r="AM16" s="47"/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f t="shared" si="9"/>
        <v>0</v>
      </c>
      <c r="AT16" s="47">
        <f t="shared" si="10"/>
        <v>0</v>
      </c>
      <c r="AU16" s="47">
        <v>0</v>
      </c>
      <c r="AV16" s="47">
        <v>0</v>
      </c>
      <c r="AW16" s="47">
        <f t="shared" si="11"/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f t="shared" si="12"/>
        <v>0</v>
      </c>
      <c r="BE16" s="47">
        <f>SUM(BF16:BV16)</f>
        <v>0</v>
      </c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>
        <v>0</v>
      </c>
      <c r="BR16" s="47">
        <v>0</v>
      </c>
      <c r="BS16" s="47">
        <v>0</v>
      </c>
      <c r="BT16" s="47"/>
      <c r="BU16" s="47">
        <v>0</v>
      </c>
      <c r="BV16" s="47">
        <v>0</v>
      </c>
      <c r="BW16" s="114">
        <f t="shared" si="13"/>
        <v>0</v>
      </c>
      <c r="BX16" s="47"/>
      <c r="BY16" s="47"/>
      <c r="BZ16" s="47"/>
      <c r="CA16" s="47"/>
      <c r="CB16" s="47">
        <f t="shared" si="14"/>
        <v>0</v>
      </c>
      <c r="CC16" s="47">
        <v>0</v>
      </c>
      <c r="CD16" s="47">
        <v>0</v>
      </c>
      <c r="CE16" s="47">
        <v>0</v>
      </c>
      <c r="CF16" s="47">
        <v>0</v>
      </c>
      <c r="CG16" s="47">
        <v>0</v>
      </c>
      <c r="CH16" s="47">
        <v>0</v>
      </c>
      <c r="CI16" s="31">
        <v>0</v>
      </c>
    </row>
    <row r="17" s="32" customFormat="1" ht="15.75" hidden="1" customHeight="1" spans="1:87">
      <c r="A17" s="27">
        <v>59</v>
      </c>
      <c r="B17" s="28" t="s">
        <v>61</v>
      </c>
      <c r="C17" s="29" t="s">
        <v>28</v>
      </c>
      <c r="D17" s="30" t="s">
        <v>198</v>
      </c>
      <c r="E17" s="30" t="s">
        <v>201</v>
      </c>
      <c r="F17" s="48">
        <f t="shared" si="0"/>
        <v>0</v>
      </c>
      <c r="G17" s="47">
        <f t="shared" si="1"/>
        <v>0</v>
      </c>
      <c r="H17" s="47">
        <f t="shared" si="2"/>
        <v>0</v>
      </c>
      <c r="I17" s="47">
        <f t="shared" si="3"/>
        <v>0</v>
      </c>
      <c r="J17" s="47"/>
      <c r="K17" s="47"/>
      <c r="L17" s="47">
        <f t="shared" si="4"/>
        <v>0</v>
      </c>
      <c r="M17" s="47"/>
      <c r="N17" s="47"/>
      <c r="O17" s="47"/>
      <c r="P17" s="47"/>
      <c r="Q17" s="47"/>
      <c r="R17" s="47">
        <f t="shared" si="5"/>
        <v>0</v>
      </c>
      <c r="S17" s="47"/>
      <c r="T17" s="47">
        <f t="shared" si="6"/>
        <v>0</v>
      </c>
      <c r="U17" s="47"/>
      <c r="V17" s="47"/>
      <c r="W17" s="47"/>
      <c r="X17" s="47"/>
      <c r="Y17" s="47"/>
      <c r="Z17" s="47">
        <f t="shared" si="7"/>
        <v>0</v>
      </c>
      <c r="AA17" s="47"/>
      <c r="AB17" s="47"/>
      <c r="AC17" s="47"/>
      <c r="AD17" s="47"/>
      <c r="AE17" s="47"/>
      <c r="AF17" s="47">
        <f t="shared" si="8"/>
        <v>0</v>
      </c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>
        <f t="shared" si="9"/>
        <v>0</v>
      </c>
      <c r="AT17" s="47">
        <f t="shared" si="10"/>
        <v>0</v>
      </c>
      <c r="AU17" s="47"/>
      <c r="AV17" s="47"/>
      <c r="AW17" s="47">
        <f t="shared" si="11"/>
        <v>0</v>
      </c>
      <c r="AX17" s="47"/>
      <c r="AY17" s="47"/>
      <c r="AZ17" s="47"/>
      <c r="BA17" s="47"/>
      <c r="BB17" s="47"/>
      <c r="BC17" s="47"/>
      <c r="BD17" s="47">
        <f t="shared" si="12"/>
        <v>0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114">
        <f t="shared" si="13"/>
        <v>0</v>
      </c>
      <c r="BX17" s="47"/>
      <c r="BY17" s="47"/>
      <c r="BZ17" s="47"/>
      <c r="CA17" s="47"/>
      <c r="CB17" s="47">
        <f t="shared" si="14"/>
        <v>0</v>
      </c>
      <c r="CC17" s="47"/>
      <c r="CD17" s="47"/>
      <c r="CE17" s="47"/>
      <c r="CF17" s="47"/>
      <c r="CG17" s="47"/>
      <c r="CH17" s="47"/>
      <c r="CI17" s="31"/>
    </row>
    <row r="18" s="32" customFormat="1" ht="15.75" hidden="1" customHeight="1" spans="1:87">
      <c r="A18" s="27">
        <v>59</v>
      </c>
      <c r="B18" s="28" t="s">
        <v>61</v>
      </c>
      <c r="C18" s="29" t="s">
        <v>28</v>
      </c>
      <c r="D18" s="30" t="s">
        <v>202</v>
      </c>
      <c r="E18" s="30" t="s">
        <v>203</v>
      </c>
      <c r="F18" s="48">
        <f t="shared" si="0"/>
        <v>0</v>
      </c>
      <c r="G18" s="47">
        <f t="shared" si="1"/>
        <v>0</v>
      </c>
      <c r="H18" s="47">
        <f t="shared" si="2"/>
        <v>0</v>
      </c>
      <c r="I18" s="47">
        <f t="shared" si="3"/>
        <v>0</v>
      </c>
      <c r="J18" s="47"/>
      <c r="K18" s="47"/>
      <c r="L18" s="47">
        <f t="shared" si="4"/>
        <v>0</v>
      </c>
      <c r="M18" s="47"/>
      <c r="N18" s="47"/>
      <c r="O18" s="47"/>
      <c r="P18" s="47"/>
      <c r="Q18" s="47"/>
      <c r="R18" s="47">
        <f t="shared" si="5"/>
        <v>0</v>
      </c>
      <c r="S18" s="47"/>
      <c r="T18" s="47">
        <f t="shared" si="6"/>
        <v>0</v>
      </c>
      <c r="U18" s="47"/>
      <c r="V18" s="47"/>
      <c r="W18" s="47"/>
      <c r="X18" s="47"/>
      <c r="Y18" s="47"/>
      <c r="Z18" s="47">
        <f t="shared" si="7"/>
        <v>0</v>
      </c>
      <c r="AA18" s="47"/>
      <c r="AB18" s="47"/>
      <c r="AC18" s="47"/>
      <c r="AD18" s="47"/>
      <c r="AE18" s="47"/>
      <c r="AF18" s="47">
        <f t="shared" si="8"/>
        <v>0</v>
      </c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>
        <f t="shared" si="9"/>
        <v>0</v>
      </c>
      <c r="AT18" s="47">
        <f t="shared" si="10"/>
        <v>0</v>
      </c>
      <c r="AU18" s="47"/>
      <c r="AV18" s="47"/>
      <c r="AW18" s="47">
        <f t="shared" si="11"/>
        <v>0</v>
      </c>
      <c r="AX18" s="47"/>
      <c r="AY18" s="47"/>
      <c r="AZ18" s="47"/>
      <c r="BA18" s="47"/>
      <c r="BB18" s="47"/>
      <c r="BC18" s="47"/>
      <c r="BD18" s="47">
        <f t="shared" si="12"/>
        <v>0</v>
      </c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114">
        <f t="shared" si="13"/>
        <v>0</v>
      </c>
      <c r="BX18" s="47"/>
      <c r="BY18" s="47"/>
      <c r="BZ18" s="47"/>
      <c r="CA18" s="47"/>
      <c r="CB18" s="47">
        <f t="shared" si="14"/>
        <v>0</v>
      </c>
      <c r="CC18" s="47"/>
      <c r="CD18" s="47"/>
      <c r="CE18" s="47"/>
      <c r="CF18" s="47"/>
      <c r="CG18" s="47"/>
      <c r="CH18" s="47"/>
      <c r="CI18" s="31"/>
    </row>
    <row r="19" s="32" customFormat="1" ht="15.75" hidden="1" customHeight="1" spans="1:87">
      <c r="A19" s="27">
        <v>59</v>
      </c>
      <c r="B19" s="28" t="s">
        <v>61</v>
      </c>
      <c r="C19" s="29" t="s">
        <v>28</v>
      </c>
      <c r="D19" s="30" t="s">
        <v>204</v>
      </c>
      <c r="E19" s="30" t="s">
        <v>207</v>
      </c>
      <c r="F19" s="48">
        <f t="shared" si="0"/>
        <v>0</v>
      </c>
      <c r="G19" s="47">
        <f t="shared" si="1"/>
        <v>0</v>
      </c>
      <c r="H19" s="47">
        <f t="shared" si="2"/>
        <v>0</v>
      </c>
      <c r="I19" s="47">
        <f t="shared" si="3"/>
        <v>0</v>
      </c>
      <c r="J19" s="47"/>
      <c r="K19" s="47"/>
      <c r="L19" s="47">
        <f t="shared" si="4"/>
        <v>0</v>
      </c>
      <c r="M19" s="47"/>
      <c r="N19" s="47"/>
      <c r="O19" s="47"/>
      <c r="P19" s="47"/>
      <c r="Q19" s="47"/>
      <c r="R19" s="47">
        <f t="shared" si="5"/>
        <v>0</v>
      </c>
      <c r="S19" s="47"/>
      <c r="T19" s="47">
        <f t="shared" si="6"/>
        <v>0</v>
      </c>
      <c r="U19" s="47"/>
      <c r="V19" s="47"/>
      <c r="W19" s="47"/>
      <c r="X19" s="47"/>
      <c r="Y19" s="47"/>
      <c r="Z19" s="47">
        <f t="shared" si="7"/>
        <v>0</v>
      </c>
      <c r="AA19" s="47"/>
      <c r="AB19" s="47"/>
      <c r="AC19" s="47"/>
      <c r="AD19" s="47"/>
      <c r="AE19" s="47"/>
      <c r="AF19" s="47">
        <f t="shared" si="8"/>
        <v>0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>
        <f t="shared" si="9"/>
        <v>0</v>
      </c>
      <c r="AT19" s="47">
        <f t="shared" si="10"/>
        <v>0</v>
      </c>
      <c r="AU19" s="47"/>
      <c r="AV19" s="47"/>
      <c r="AW19" s="47">
        <f t="shared" si="11"/>
        <v>0</v>
      </c>
      <c r="AX19" s="47"/>
      <c r="AY19" s="47"/>
      <c r="AZ19" s="47"/>
      <c r="BA19" s="47"/>
      <c r="BB19" s="47"/>
      <c r="BC19" s="47"/>
      <c r="BD19" s="47">
        <f t="shared" si="12"/>
        <v>0</v>
      </c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114">
        <f t="shared" si="13"/>
        <v>0</v>
      </c>
      <c r="BX19" s="47"/>
      <c r="BY19" s="47"/>
      <c r="BZ19" s="47"/>
      <c r="CA19" s="47"/>
      <c r="CB19" s="47">
        <f t="shared" si="14"/>
        <v>0</v>
      </c>
      <c r="CC19" s="47"/>
      <c r="CD19" s="47"/>
      <c r="CE19" s="47"/>
      <c r="CF19" s="47"/>
      <c r="CG19" s="47"/>
      <c r="CH19" s="47"/>
      <c r="CI19" s="31"/>
    </row>
    <row r="20" s="32" customFormat="1" ht="15.75" hidden="1" customHeight="1" spans="1:87">
      <c r="A20" s="27">
        <v>59</v>
      </c>
      <c r="B20" s="28" t="s">
        <v>61</v>
      </c>
      <c r="C20" s="29" t="s">
        <v>28</v>
      </c>
      <c r="D20" s="30" t="s">
        <v>208</v>
      </c>
      <c r="E20" s="30" t="s">
        <v>211</v>
      </c>
      <c r="F20" s="48">
        <f t="shared" si="0"/>
        <v>0</v>
      </c>
      <c r="G20" s="47">
        <f t="shared" si="1"/>
        <v>0</v>
      </c>
      <c r="H20" s="47">
        <f t="shared" si="2"/>
        <v>0</v>
      </c>
      <c r="I20" s="47">
        <f t="shared" si="3"/>
        <v>0</v>
      </c>
      <c r="J20" s="47"/>
      <c r="K20" s="47"/>
      <c r="L20" s="47">
        <f t="shared" si="4"/>
        <v>0</v>
      </c>
      <c r="M20" s="47"/>
      <c r="N20" s="47"/>
      <c r="O20" s="47"/>
      <c r="P20" s="47"/>
      <c r="Q20" s="47"/>
      <c r="R20" s="47">
        <f t="shared" si="5"/>
        <v>0</v>
      </c>
      <c r="S20" s="47"/>
      <c r="T20" s="47">
        <f t="shared" si="6"/>
        <v>0</v>
      </c>
      <c r="U20" s="47"/>
      <c r="V20" s="47"/>
      <c r="W20" s="47"/>
      <c r="X20" s="47"/>
      <c r="Y20" s="47"/>
      <c r="Z20" s="47">
        <f t="shared" si="7"/>
        <v>0</v>
      </c>
      <c r="AA20" s="47"/>
      <c r="AB20" s="47"/>
      <c r="AC20" s="47"/>
      <c r="AD20" s="47"/>
      <c r="AE20" s="47"/>
      <c r="AF20" s="47">
        <f t="shared" si="8"/>
        <v>0</v>
      </c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>
        <f t="shared" si="9"/>
        <v>0</v>
      </c>
      <c r="AT20" s="47">
        <f t="shared" si="10"/>
        <v>0</v>
      </c>
      <c r="AU20" s="47"/>
      <c r="AV20" s="47"/>
      <c r="AW20" s="47">
        <f t="shared" si="11"/>
        <v>0</v>
      </c>
      <c r="AX20" s="47"/>
      <c r="AY20" s="47"/>
      <c r="AZ20" s="47"/>
      <c r="BA20" s="47"/>
      <c r="BB20" s="47"/>
      <c r="BC20" s="47"/>
      <c r="BD20" s="47">
        <f t="shared" si="12"/>
        <v>0</v>
      </c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114">
        <f t="shared" si="13"/>
        <v>0</v>
      </c>
      <c r="BX20" s="47"/>
      <c r="BY20" s="47"/>
      <c r="BZ20" s="47"/>
      <c r="CA20" s="47"/>
      <c r="CB20" s="47">
        <f t="shared" si="14"/>
        <v>0</v>
      </c>
      <c r="CC20" s="47"/>
      <c r="CD20" s="47"/>
      <c r="CE20" s="47"/>
      <c r="CF20" s="47"/>
      <c r="CG20" s="47"/>
      <c r="CH20" s="47"/>
      <c r="CI20" s="31"/>
    </row>
    <row r="21" s="2" customFormat="1" ht="15.75" hidden="1" customHeight="1" spans="1:87">
      <c r="A21" s="111">
        <v>60</v>
      </c>
      <c r="B21" s="23" t="s">
        <v>62</v>
      </c>
      <c r="C21" s="24" t="s">
        <v>28</v>
      </c>
      <c r="D21" s="25"/>
      <c r="E21" s="25"/>
      <c r="F21" s="112">
        <f>SUM('05支出总表(功能分类)'!H22:H26)-'05支出总表(功能分类)'!H21</f>
        <v>0</v>
      </c>
      <c r="G21" s="112">
        <f>SUM('05支出总表(功能分类)'!I22:I26)-'05支出总表(功能分类)'!I21</f>
        <v>0</v>
      </c>
      <c r="H21" s="112">
        <f>SUM('05支出总表(功能分类)'!J22:J26)-'05支出总表(功能分类)'!J21</f>
        <v>0</v>
      </c>
      <c r="I21" s="112">
        <f>SUM('05支出总表(功能分类)'!K22:K26)-'05支出总表(功能分类)'!K21</f>
        <v>0</v>
      </c>
      <c r="J21" s="112">
        <f>SUM('05支出总表(功能分类)'!L22:L26)-'05支出总表(功能分类)'!L21</f>
        <v>0</v>
      </c>
      <c r="K21" s="112">
        <f>SUM('05支出总表(功能分类)'!M22:M26)-'05支出总表(功能分类)'!M21</f>
        <v>0</v>
      </c>
      <c r="L21" s="112">
        <f>SUM('05支出总表(功能分类)'!N22:N26)-'05支出总表(功能分类)'!N21</f>
        <v>0</v>
      </c>
      <c r="M21" s="112">
        <f>SUM('05支出总表(功能分类)'!O22:O26)-'05支出总表(功能分类)'!O21</f>
        <v>0</v>
      </c>
      <c r="N21" s="112">
        <f>SUM('05支出总表(功能分类)'!P22:P26)-'05支出总表(功能分类)'!P21</f>
        <v>0</v>
      </c>
      <c r="O21" s="112">
        <f>SUM('05支出总表(功能分类)'!Q22:Q26)-'05支出总表(功能分类)'!Q21</f>
        <v>0</v>
      </c>
      <c r="P21" s="112">
        <f>SUM('05支出总表(功能分类)'!R22:R26)-'05支出总表(功能分类)'!R21</f>
        <v>0</v>
      </c>
      <c r="Q21" s="112">
        <f>SUM('05支出总表(功能分类)'!S22:S26)-'05支出总表(功能分类)'!S21</f>
        <v>0</v>
      </c>
      <c r="R21" s="112">
        <f>SUM('05支出总表(功能分类)'!T22:T26)-'05支出总表(功能分类)'!T21</f>
        <v>0</v>
      </c>
      <c r="S21" s="112">
        <f>SUM('05支出总表(功能分类)'!U22:U26)-'05支出总表(功能分类)'!U21</f>
        <v>0</v>
      </c>
      <c r="T21" s="112">
        <f>SUM('05支出总表(功能分类)'!V22:V26)-'05支出总表(功能分类)'!V21</f>
        <v>0</v>
      </c>
      <c r="U21" s="112">
        <f>SUM('05支出总表(功能分类)'!W22:W26)-'05支出总表(功能分类)'!W21</f>
        <v>0</v>
      </c>
      <c r="V21" s="112">
        <f>SUM('05支出总表(功能分类)'!X22:X26)-'05支出总表(功能分类)'!X21</f>
        <v>0</v>
      </c>
      <c r="W21" s="112">
        <f>SUM('05支出总表(功能分类)'!Y22:Y26)-'05支出总表(功能分类)'!Y21</f>
        <v>0</v>
      </c>
      <c r="X21" s="112">
        <f>SUM('05支出总表(功能分类)'!Z22:Z26)-'05支出总表(功能分类)'!Z21</f>
        <v>0</v>
      </c>
      <c r="Y21" s="112">
        <f>SUM('05支出总表(功能分类)'!AA22:AA26)-'05支出总表(功能分类)'!AA21</f>
        <v>0</v>
      </c>
      <c r="Z21" s="112">
        <f>SUM('05支出总表(功能分类)'!AB22:AB26)-'05支出总表(功能分类)'!AB21</f>
        <v>0</v>
      </c>
      <c r="AA21" s="112">
        <f>SUM('05支出总表(功能分类)'!AC22:AC26)-'05支出总表(功能分类)'!AC21</f>
        <v>0</v>
      </c>
      <c r="AB21" s="112">
        <f>SUM('05支出总表(功能分类)'!AD22:AD26)-'05支出总表(功能分类)'!AD21</f>
        <v>0</v>
      </c>
      <c r="AC21" s="112">
        <f>SUM('05支出总表(功能分类)'!AE22:AE26)-'05支出总表(功能分类)'!AE21</f>
        <v>0</v>
      </c>
      <c r="AD21" s="112">
        <f>SUM('05支出总表(功能分类)'!AF22:AF26)-'05支出总表(功能分类)'!AF21</f>
        <v>0</v>
      </c>
      <c r="AE21" s="112">
        <f>SUM('05支出总表(功能分类)'!AG22:AG26)-'05支出总表(功能分类)'!AG21</f>
        <v>0</v>
      </c>
      <c r="AF21" s="112">
        <f>SUM('05支出总表(功能分类)'!AH22:AH26)-'05支出总表(功能分类)'!AH21</f>
        <v>0</v>
      </c>
      <c r="AG21" s="112">
        <f>SUM('05支出总表(功能分类)'!AI22:AI26)-'05支出总表(功能分类)'!AI21</f>
        <v>0</v>
      </c>
      <c r="AH21" s="112">
        <f>SUM('05支出总表(功能分类)'!AJ22:AJ26)-'05支出总表(功能分类)'!AJ21</f>
        <v>0</v>
      </c>
      <c r="AI21" s="112">
        <f>SUM('05支出总表(功能分类)'!AK22:AK26)-'05支出总表(功能分类)'!AK21</f>
        <v>0</v>
      </c>
      <c r="AJ21" s="112">
        <f>SUM('05支出总表(功能分类)'!AL22:AL26)-'05支出总表(功能分类)'!AL21</f>
        <v>0</v>
      </c>
      <c r="AK21" s="112">
        <f>SUM('05支出总表(功能分类)'!AM22:AM26)-'05支出总表(功能分类)'!AM21</f>
        <v>0</v>
      </c>
      <c r="AL21" s="112">
        <f>SUM('05支出总表(功能分类)'!AN22:AN26)-'05支出总表(功能分类)'!AN21</f>
        <v>0</v>
      </c>
      <c r="AM21" s="112">
        <f>SUM('05支出总表(功能分类)'!AO22:AO26)-'05支出总表(功能分类)'!AO21</f>
        <v>0</v>
      </c>
      <c r="AN21" s="112">
        <f>SUM('05支出总表(功能分类)'!AP22:AP26)-'05支出总表(功能分类)'!AP21</f>
        <v>0</v>
      </c>
      <c r="AO21" s="112">
        <f>SUM('05支出总表(功能分类)'!AQ22:AQ26)-'05支出总表(功能分类)'!AQ21</f>
        <v>0</v>
      </c>
      <c r="AP21" s="112">
        <f>SUM('05支出总表(功能分类)'!AR22:AR26)-'05支出总表(功能分类)'!AR21</f>
        <v>0</v>
      </c>
      <c r="AQ21" s="112">
        <f>SUM('05支出总表(功能分类)'!AS22:AS26)-'05支出总表(功能分类)'!AS21</f>
        <v>0</v>
      </c>
      <c r="AR21" s="112">
        <f>SUM('05支出总表(功能分类)'!AT22:AT26)-'05支出总表(功能分类)'!AT21</f>
        <v>0</v>
      </c>
      <c r="AS21" s="112">
        <f>SUM('05支出总表(功能分类)'!AU22:AU26)-'05支出总表(功能分类)'!AU21</f>
        <v>0</v>
      </c>
      <c r="AT21" s="112">
        <f>SUM('05支出总表(功能分类)'!AV22:AV26)-'05支出总表(功能分类)'!AV21</f>
        <v>0</v>
      </c>
      <c r="AU21" s="112">
        <f>SUM('05支出总表(功能分类)'!AW22:AW26)-'05支出总表(功能分类)'!AW21</f>
        <v>0</v>
      </c>
      <c r="AV21" s="112">
        <f>SUM('05支出总表(功能分类)'!AX22:AX26)-'05支出总表(功能分类)'!AX21</f>
        <v>0</v>
      </c>
      <c r="AW21" s="112">
        <f>SUM('05支出总表(功能分类)'!AY22:AY26)-'05支出总表(功能分类)'!AY21</f>
        <v>0</v>
      </c>
      <c r="AX21" s="112">
        <f>SUM('05支出总表(功能分类)'!AZ22:AZ26)-'05支出总表(功能分类)'!AZ21</f>
        <v>0</v>
      </c>
      <c r="AY21" s="112">
        <f>SUM('05支出总表(功能分类)'!BA22:BA26)-'05支出总表(功能分类)'!BA21</f>
        <v>0</v>
      </c>
      <c r="AZ21" s="112">
        <f>SUM('05支出总表(功能分类)'!BB22:BB26)-'05支出总表(功能分类)'!BB21</f>
        <v>0</v>
      </c>
      <c r="BA21" s="112">
        <f>SUM('05支出总表(功能分类)'!BC22:BC26)-'05支出总表(功能分类)'!BC21</f>
        <v>0</v>
      </c>
      <c r="BB21" s="112">
        <f>SUM('05支出总表(功能分类)'!BD22:BD26)-'05支出总表(功能分类)'!BD21</f>
        <v>0</v>
      </c>
      <c r="BC21" s="112">
        <f>SUM('05支出总表(功能分类)'!BE22:BE26)-'05支出总表(功能分类)'!BE21</f>
        <v>0</v>
      </c>
      <c r="BD21" s="112">
        <f>SUM('05支出总表(功能分类)'!BF22:BF26)-'05支出总表(功能分类)'!BF21</f>
        <v>0</v>
      </c>
      <c r="BE21" s="112">
        <f>SUM('05支出总表(功能分类)'!BG22:BG26)-'05支出总表(功能分类)'!BG21</f>
        <v>0</v>
      </c>
      <c r="BF21" s="112">
        <f>SUM('05支出总表(功能分类)'!BH22:BH26)-'05支出总表(功能分类)'!BH21</f>
        <v>0</v>
      </c>
      <c r="BG21" s="112">
        <f>SUM('05支出总表(功能分类)'!BI22:BI26)-'05支出总表(功能分类)'!BI21</f>
        <v>0</v>
      </c>
      <c r="BH21" s="112">
        <f>SUM('05支出总表(功能分类)'!BJ22:BJ26)-'05支出总表(功能分类)'!BJ21</f>
        <v>0</v>
      </c>
      <c r="BI21" s="112">
        <f>SUM('05支出总表(功能分类)'!BK22:BK26)-'05支出总表(功能分类)'!BK21</f>
        <v>0</v>
      </c>
      <c r="BJ21" s="112">
        <f>SUM('05支出总表(功能分类)'!BL22:BL26)-'05支出总表(功能分类)'!BL21</f>
        <v>0</v>
      </c>
      <c r="BK21" s="112">
        <f>SUM('05支出总表(功能分类)'!BM22:BM26)-'05支出总表(功能分类)'!BM21</f>
        <v>0</v>
      </c>
      <c r="BL21" s="112">
        <f>SUM('05支出总表(功能分类)'!BN22:BN26)-'05支出总表(功能分类)'!BN21</f>
        <v>0</v>
      </c>
      <c r="BM21" s="112">
        <f>SUM('05支出总表(功能分类)'!BO22:BO26)-'05支出总表(功能分类)'!BO21</f>
        <v>0</v>
      </c>
      <c r="BN21" s="112">
        <f>SUM('05支出总表(功能分类)'!BP22:BP26)-'05支出总表(功能分类)'!BP21</f>
        <v>0</v>
      </c>
      <c r="BO21" s="112">
        <f>SUM('05支出总表(功能分类)'!BQ22:BQ26)-'05支出总表(功能分类)'!BQ21</f>
        <v>0</v>
      </c>
      <c r="BP21" s="112">
        <f>SUM('05支出总表(功能分类)'!BR22:BR26)-'05支出总表(功能分类)'!BR21</f>
        <v>0</v>
      </c>
      <c r="BQ21" s="112">
        <f>SUM('05支出总表(功能分类)'!BS22:BS26)-'05支出总表(功能分类)'!BS21</f>
        <v>0</v>
      </c>
      <c r="BR21" s="112">
        <f>SUM('05支出总表(功能分类)'!BT22:BT26)-'05支出总表(功能分类)'!BT21</f>
        <v>0</v>
      </c>
      <c r="BS21" s="112">
        <f>SUM('05支出总表(功能分类)'!BU22:BU26)-'05支出总表(功能分类)'!BU21</f>
        <v>0</v>
      </c>
      <c r="BT21" s="112">
        <f>SUM('05支出总表(功能分类)'!BV22:BV26)-'05支出总表(功能分类)'!BV21</f>
        <v>0</v>
      </c>
      <c r="BU21" s="112">
        <f>SUM('05支出总表(功能分类)'!BW22:BW26)-'05支出总表(功能分类)'!BW21</f>
        <v>0</v>
      </c>
      <c r="BV21" s="112">
        <f>SUM('05支出总表(功能分类)'!BX22:BX26)-'05支出总表(功能分类)'!BX21</f>
        <v>0</v>
      </c>
      <c r="BW21" s="112">
        <f>SUM('05支出总表(功能分类)'!BY22:BY26)-'05支出总表(功能分类)'!BY21</f>
        <v>0</v>
      </c>
      <c r="BX21" s="112">
        <f>SUM('05支出总表(功能分类)'!BZ22:BZ26)-'05支出总表(功能分类)'!BZ21</f>
        <v>0</v>
      </c>
      <c r="BY21" s="112">
        <f>SUM('05支出总表(功能分类)'!CA22:CA26)-'05支出总表(功能分类)'!CA21</f>
        <v>0</v>
      </c>
      <c r="BZ21" s="112">
        <f>SUM('05支出总表(功能分类)'!CB22:CB26)-'05支出总表(功能分类)'!CB21</f>
        <v>0</v>
      </c>
      <c r="CA21" s="112">
        <f>SUM('05支出总表(功能分类)'!CC22:CC26)-'05支出总表(功能分类)'!CC21</f>
        <v>0</v>
      </c>
      <c r="CB21" s="112">
        <f>SUM('05支出总表(功能分类)'!CD22:CD26)-'05支出总表(功能分类)'!CD21</f>
        <v>0</v>
      </c>
      <c r="CC21" s="112">
        <f>SUM('05支出总表(功能分类)'!CE22:CE26)-'05支出总表(功能分类)'!CE21</f>
        <v>0</v>
      </c>
      <c r="CD21" s="112">
        <f>SUM('05支出总表(功能分类)'!CF22:CF26)-'05支出总表(功能分类)'!CF21</f>
        <v>0</v>
      </c>
      <c r="CE21" s="112">
        <f>SUM('05支出总表(功能分类)'!CG22:CG26)-'05支出总表(功能分类)'!CG21</f>
        <v>0</v>
      </c>
      <c r="CF21" s="112">
        <f>SUM('05支出总表(功能分类)'!CH22:CH26)-'05支出总表(功能分类)'!CH21</f>
        <v>0</v>
      </c>
      <c r="CG21" s="112">
        <f>SUM('05支出总表(功能分类)'!CI22:CI26)-'05支出总表(功能分类)'!CI21</f>
        <v>0</v>
      </c>
      <c r="CH21" s="112">
        <f>SUM('05支出总表(功能分类)'!CJ22:CJ26)-'05支出总表(功能分类)'!CJ21</f>
        <v>0</v>
      </c>
      <c r="CI21" s="26">
        <f>SUM('05支出总表(功能分类)'!CK22:CK26)-'05支出总表(功能分类)'!CK21</f>
        <v>0</v>
      </c>
    </row>
    <row r="22" s="32" customFormat="1" ht="15.75" hidden="1" customHeight="1" spans="1:87">
      <c r="A22" s="27">
        <v>60</v>
      </c>
      <c r="B22" s="28" t="s">
        <v>62</v>
      </c>
      <c r="C22" s="29" t="s">
        <v>28</v>
      </c>
      <c r="D22" s="30"/>
      <c r="E22" s="30" t="s">
        <v>240</v>
      </c>
      <c r="F22" s="48">
        <f>G22+BW22+CG22+CH22+CI22</f>
        <v>0</v>
      </c>
      <c r="G22" s="47">
        <f>H22+AS22+BD22</f>
        <v>0</v>
      </c>
      <c r="H22" s="47">
        <f>SUM(I22,L22,Q22,R22,Z22,AF22,AK22,AL22,AM22,AN22,AO22,AP22,AQ22,AR22)</f>
        <v>0</v>
      </c>
      <c r="I22" s="47">
        <f>SUM(J22:K22)</f>
        <v>0</v>
      </c>
      <c r="J22" s="47">
        <v>0</v>
      </c>
      <c r="K22" s="47"/>
      <c r="L22" s="47">
        <f>SUM(M22:P22)</f>
        <v>0</v>
      </c>
      <c r="M22" s="47">
        <v>0</v>
      </c>
      <c r="N22" s="47">
        <v>0</v>
      </c>
      <c r="O22" s="47">
        <v>0</v>
      </c>
      <c r="P22" s="47">
        <v>0</v>
      </c>
      <c r="Q22" s="47"/>
      <c r="R22" s="47">
        <f>SUM(S22:T22)</f>
        <v>0</v>
      </c>
      <c r="S22" s="47">
        <v>0</v>
      </c>
      <c r="T22" s="47">
        <f>SUM(U22:Y22)</f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f>SUM(AA22:AE22)</f>
        <v>0</v>
      </c>
      <c r="AA22" s="47"/>
      <c r="AB22" s="47"/>
      <c r="AC22" s="47"/>
      <c r="AD22" s="47"/>
      <c r="AE22" s="47"/>
      <c r="AF22" s="47">
        <f>SUM(AG22:AJ22)</f>
        <v>0</v>
      </c>
      <c r="AG22" s="47"/>
      <c r="AH22" s="47"/>
      <c r="AI22" s="47"/>
      <c r="AJ22" s="47"/>
      <c r="AK22" s="47"/>
      <c r="AL22" s="47">
        <v>0</v>
      </c>
      <c r="AM22" s="47"/>
      <c r="AN22" s="47">
        <v>0</v>
      </c>
      <c r="AO22" s="47">
        <v>0</v>
      </c>
      <c r="AP22" s="47">
        <v>0</v>
      </c>
      <c r="AQ22" s="47">
        <v>0</v>
      </c>
      <c r="AR22" s="47">
        <v>0</v>
      </c>
      <c r="AS22" s="47">
        <f>AT22+AW22+AZ22+BA22+BB22+BC22</f>
        <v>0</v>
      </c>
      <c r="AT22" s="47">
        <f>SUM(AU22:AV22)</f>
        <v>0</v>
      </c>
      <c r="AU22" s="47">
        <v>0</v>
      </c>
      <c r="AV22" s="47">
        <v>0</v>
      </c>
      <c r="AW22" s="47">
        <f>SUM(AX22:AY22)</f>
        <v>0</v>
      </c>
      <c r="AX22" s="47">
        <v>0</v>
      </c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f>SUM(BE22)</f>
        <v>0</v>
      </c>
      <c r="BE22" s="47">
        <f>SUM(BF22:BV22)</f>
        <v>0</v>
      </c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>
        <v>0</v>
      </c>
      <c r="BR22" s="47">
        <v>0</v>
      </c>
      <c r="BS22" s="47">
        <v>0</v>
      </c>
      <c r="BT22" s="47"/>
      <c r="BU22" s="47">
        <v>0</v>
      </c>
      <c r="BV22" s="47">
        <v>0</v>
      </c>
      <c r="BW22" s="114">
        <f>SUM(BX22:CB22)</f>
        <v>0</v>
      </c>
      <c r="BX22" s="47"/>
      <c r="BY22" s="47"/>
      <c r="BZ22" s="47"/>
      <c r="CA22" s="47"/>
      <c r="CB22" s="47">
        <f>SUM(CC22:CF22)</f>
        <v>0</v>
      </c>
      <c r="CC22" s="47">
        <v>0</v>
      </c>
      <c r="CD22" s="47">
        <v>0</v>
      </c>
      <c r="CE22" s="47">
        <v>0</v>
      </c>
      <c r="CF22" s="47">
        <v>0</v>
      </c>
      <c r="CG22" s="47">
        <v>0</v>
      </c>
      <c r="CH22" s="47">
        <v>0</v>
      </c>
      <c r="CI22" s="31">
        <v>0</v>
      </c>
    </row>
    <row r="23" s="32" customFormat="1" ht="15.75" hidden="1" customHeight="1" spans="1:87">
      <c r="A23" s="27">
        <v>60</v>
      </c>
      <c r="B23" s="28" t="s">
        <v>62</v>
      </c>
      <c r="C23" s="29" t="s">
        <v>28</v>
      </c>
      <c r="D23" s="30"/>
      <c r="E23" s="30" t="s">
        <v>240</v>
      </c>
      <c r="F23" s="48">
        <f>G23+BW23+CG23+CH23+CI23</f>
        <v>0</v>
      </c>
      <c r="G23" s="47">
        <f>H23+AS23+BD23</f>
        <v>0</v>
      </c>
      <c r="H23" s="47">
        <f>SUM(I23,L23,Q23,R23,Z23,AF23,AK23,AL23,AM23,AN23,AO23,AP23,AQ23,AR23)</f>
        <v>0</v>
      </c>
      <c r="I23" s="47">
        <f>SUM(J23:K23)</f>
        <v>0</v>
      </c>
      <c r="J23" s="47">
        <v>0</v>
      </c>
      <c r="K23" s="47"/>
      <c r="L23" s="47">
        <f>SUM(M23:P23)</f>
        <v>0</v>
      </c>
      <c r="M23" s="47">
        <v>0</v>
      </c>
      <c r="N23" s="47">
        <v>0</v>
      </c>
      <c r="O23" s="47">
        <v>0</v>
      </c>
      <c r="P23" s="47">
        <v>0</v>
      </c>
      <c r="Q23" s="47"/>
      <c r="R23" s="47">
        <f>SUM(S23:T23)</f>
        <v>0</v>
      </c>
      <c r="S23" s="47">
        <v>0</v>
      </c>
      <c r="T23" s="47">
        <f>SUM(U23:Y23)</f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f>SUM(AA23:AE23)</f>
        <v>0</v>
      </c>
      <c r="AA23" s="47"/>
      <c r="AB23" s="47"/>
      <c r="AC23" s="47"/>
      <c r="AD23" s="47"/>
      <c r="AE23" s="47"/>
      <c r="AF23" s="47">
        <f>SUM(AG23:AJ23)</f>
        <v>0</v>
      </c>
      <c r="AG23" s="47"/>
      <c r="AH23" s="47"/>
      <c r="AI23" s="47"/>
      <c r="AJ23" s="47"/>
      <c r="AK23" s="47"/>
      <c r="AL23" s="47">
        <v>0</v>
      </c>
      <c r="AM23" s="47"/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f>AT23+AW23+AZ23+BA23+BB23+BC23</f>
        <v>0</v>
      </c>
      <c r="AT23" s="47">
        <f>SUM(AU23:AV23)</f>
        <v>0</v>
      </c>
      <c r="AU23" s="47">
        <v>0</v>
      </c>
      <c r="AV23" s="47">
        <v>0</v>
      </c>
      <c r="AW23" s="47">
        <f>SUM(AX23:AY23)</f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f>SUM(BE23)</f>
        <v>0</v>
      </c>
      <c r="BE23" s="47">
        <f>SUM(BF23:BV23)</f>
        <v>0</v>
      </c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>
        <v>0</v>
      </c>
      <c r="BR23" s="47">
        <v>0</v>
      </c>
      <c r="BS23" s="47">
        <v>0</v>
      </c>
      <c r="BT23" s="47"/>
      <c r="BU23" s="47">
        <v>0</v>
      </c>
      <c r="BV23" s="47">
        <v>0</v>
      </c>
      <c r="BW23" s="114">
        <f>SUM(BX23:CB23)</f>
        <v>0</v>
      </c>
      <c r="BX23" s="47"/>
      <c r="BY23" s="47"/>
      <c r="BZ23" s="47"/>
      <c r="CA23" s="47"/>
      <c r="CB23" s="47">
        <f>SUM(CC23:CF23)</f>
        <v>0</v>
      </c>
      <c r="CC23" s="47">
        <v>0</v>
      </c>
      <c r="CD23" s="47">
        <v>0</v>
      </c>
      <c r="CE23" s="47">
        <v>0</v>
      </c>
      <c r="CF23" s="47">
        <v>0</v>
      </c>
      <c r="CG23" s="47">
        <v>0</v>
      </c>
      <c r="CH23" s="47">
        <v>0</v>
      </c>
      <c r="CI23" s="31">
        <v>0</v>
      </c>
    </row>
    <row r="24" s="32" customFormat="1" ht="15.75" hidden="1" customHeight="1" spans="1:87">
      <c r="A24" s="27">
        <v>60</v>
      </c>
      <c r="B24" s="28" t="s">
        <v>62</v>
      </c>
      <c r="C24" s="29" t="s">
        <v>28</v>
      </c>
      <c r="D24" s="30"/>
      <c r="E24" s="30" t="s">
        <v>240</v>
      </c>
      <c r="F24" s="48">
        <f>G24+BW24+CG24+CH24+CI24</f>
        <v>0</v>
      </c>
      <c r="G24" s="47">
        <f>H24+AS24+BD24</f>
        <v>0</v>
      </c>
      <c r="H24" s="47">
        <f>SUM(I24,L24,Q24,R24,Z24,AF24,AK24,AL24,AM24,AN24,AO24,AP24,AQ24,AR24)</f>
        <v>0</v>
      </c>
      <c r="I24" s="47">
        <f>SUM(J24:K24)</f>
        <v>0</v>
      </c>
      <c r="J24" s="47">
        <v>0</v>
      </c>
      <c r="K24" s="47"/>
      <c r="L24" s="47">
        <f>SUM(M24:P24)</f>
        <v>0</v>
      </c>
      <c r="M24" s="47">
        <v>0</v>
      </c>
      <c r="N24" s="47">
        <v>0</v>
      </c>
      <c r="O24" s="47">
        <v>0</v>
      </c>
      <c r="P24" s="47">
        <v>0</v>
      </c>
      <c r="Q24" s="47"/>
      <c r="R24" s="47">
        <f>SUM(S24:T24)</f>
        <v>0</v>
      </c>
      <c r="S24" s="47">
        <v>0</v>
      </c>
      <c r="T24" s="47">
        <f>SUM(U24:Y24)</f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f>SUM(AA24:AE24)</f>
        <v>0</v>
      </c>
      <c r="AA24" s="47"/>
      <c r="AB24" s="47"/>
      <c r="AC24" s="47"/>
      <c r="AD24" s="47"/>
      <c r="AE24" s="47"/>
      <c r="AF24" s="47">
        <f>SUM(AG24:AJ24)</f>
        <v>0</v>
      </c>
      <c r="AG24" s="47"/>
      <c r="AH24" s="47"/>
      <c r="AI24" s="47"/>
      <c r="AJ24" s="47"/>
      <c r="AK24" s="47"/>
      <c r="AL24" s="47">
        <v>0</v>
      </c>
      <c r="AM24" s="47"/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f>AT24+AW24+AZ24+BA24+BB24+BC24</f>
        <v>0</v>
      </c>
      <c r="AT24" s="47">
        <f>SUM(AU24:AV24)</f>
        <v>0</v>
      </c>
      <c r="AU24" s="47">
        <v>0</v>
      </c>
      <c r="AV24" s="47">
        <v>0</v>
      </c>
      <c r="AW24" s="47">
        <f>SUM(AX24:AY24)</f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f>SUM(BE24)</f>
        <v>0</v>
      </c>
      <c r="BE24" s="47">
        <f>SUM(BF24:BV24)</f>
        <v>0</v>
      </c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>
        <v>0</v>
      </c>
      <c r="BR24" s="47">
        <v>0</v>
      </c>
      <c r="BS24" s="47">
        <v>0</v>
      </c>
      <c r="BT24" s="47"/>
      <c r="BU24" s="47">
        <v>0</v>
      </c>
      <c r="BV24" s="47">
        <v>0</v>
      </c>
      <c r="BW24" s="114">
        <f>SUM(BX24:CB24)</f>
        <v>0</v>
      </c>
      <c r="BX24" s="47"/>
      <c r="BY24" s="47"/>
      <c r="BZ24" s="47"/>
      <c r="CA24" s="47"/>
      <c r="CB24" s="47">
        <f>SUM(CC24:CF24)</f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31">
        <v>0</v>
      </c>
    </row>
    <row r="25" s="32" customFormat="1" ht="15.75" hidden="1" customHeight="1" spans="1:87">
      <c r="A25" s="27">
        <v>60</v>
      </c>
      <c r="B25" s="28" t="s">
        <v>62</v>
      </c>
      <c r="C25" s="29" t="s">
        <v>28</v>
      </c>
      <c r="D25" s="30"/>
      <c r="E25" s="30" t="s">
        <v>240</v>
      </c>
      <c r="F25" s="48">
        <f>G25+BW25+CG25+CH25+CI25</f>
        <v>0</v>
      </c>
      <c r="G25" s="47">
        <f>H25+AS25+BD25</f>
        <v>0</v>
      </c>
      <c r="H25" s="47">
        <f>SUM(I25,L25,Q25,R25,Z25,AF25,AK25,AL25,AM25,AN25,AO25,AP25,AQ25,AR25)</f>
        <v>0</v>
      </c>
      <c r="I25" s="47">
        <f>SUM(J25:K25)</f>
        <v>0</v>
      </c>
      <c r="J25" s="47">
        <v>0</v>
      </c>
      <c r="K25" s="47"/>
      <c r="L25" s="47">
        <f>SUM(M25:P25)</f>
        <v>0</v>
      </c>
      <c r="M25" s="47">
        <v>0</v>
      </c>
      <c r="N25" s="47">
        <v>0</v>
      </c>
      <c r="O25" s="47">
        <v>0</v>
      </c>
      <c r="P25" s="47">
        <v>0</v>
      </c>
      <c r="Q25" s="47"/>
      <c r="R25" s="47">
        <f>SUM(S25:T25)</f>
        <v>0</v>
      </c>
      <c r="S25" s="47">
        <v>0</v>
      </c>
      <c r="T25" s="47">
        <f>SUM(U25:Y25)</f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f>SUM(AA25:AE25)</f>
        <v>0</v>
      </c>
      <c r="AA25" s="47"/>
      <c r="AB25" s="47"/>
      <c r="AC25" s="47"/>
      <c r="AD25" s="47"/>
      <c r="AE25" s="47"/>
      <c r="AF25" s="47">
        <f>SUM(AG25:AJ25)</f>
        <v>0</v>
      </c>
      <c r="AG25" s="47"/>
      <c r="AH25" s="47"/>
      <c r="AI25" s="47"/>
      <c r="AJ25" s="47"/>
      <c r="AK25" s="47"/>
      <c r="AL25" s="47">
        <v>0</v>
      </c>
      <c r="AM25" s="47"/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f>AT25+AW25+AZ25+BA25+BB25+BC25</f>
        <v>0</v>
      </c>
      <c r="AT25" s="47">
        <f>SUM(AU25:AV25)</f>
        <v>0</v>
      </c>
      <c r="AU25" s="47">
        <v>0</v>
      </c>
      <c r="AV25" s="47">
        <v>0</v>
      </c>
      <c r="AW25" s="47">
        <f>SUM(AX25:AY25)</f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f>SUM(BE25)</f>
        <v>0</v>
      </c>
      <c r="BE25" s="47">
        <f>SUM(BF25:BV25)</f>
        <v>0</v>
      </c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>
        <v>0</v>
      </c>
      <c r="BR25" s="47">
        <v>0</v>
      </c>
      <c r="BS25" s="47">
        <v>0</v>
      </c>
      <c r="BT25" s="47"/>
      <c r="BU25" s="47">
        <v>0</v>
      </c>
      <c r="BV25" s="47">
        <v>0</v>
      </c>
      <c r="BW25" s="114">
        <f>SUM(BX25:CB25)</f>
        <v>0</v>
      </c>
      <c r="BX25" s="47"/>
      <c r="BY25" s="47"/>
      <c r="BZ25" s="47"/>
      <c r="CA25" s="47"/>
      <c r="CB25" s="47">
        <f>SUM(CC25:CF25)</f>
        <v>0</v>
      </c>
      <c r="CC25" s="47">
        <v>0</v>
      </c>
      <c r="CD25" s="47">
        <v>0</v>
      </c>
      <c r="CE25" s="47">
        <v>0</v>
      </c>
      <c r="CF25" s="47">
        <v>0</v>
      </c>
      <c r="CG25" s="47">
        <v>0</v>
      </c>
      <c r="CH25" s="47">
        <v>0</v>
      </c>
      <c r="CI25" s="31">
        <v>0</v>
      </c>
    </row>
    <row r="26" s="32" customFormat="1" ht="15.75" hidden="1" customHeight="1" spans="1:87">
      <c r="A26" s="27">
        <v>60</v>
      </c>
      <c r="B26" s="28" t="s">
        <v>62</v>
      </c>
      <c r="C26" s="29" t="s">
        <v>28</v>
      </c>
      <c r="D26" s="30" t="s">
        <v>208</v>
      </c>
      <c r="E26" s="30" t="s">
        <v>211</v>
      </c>
      <c r="F26" s="48">
        <f>G26+BW26+CG26+CH26+CI26</f>
        <v>0</v>
      </c>
      <c r="G26" s="47">
        <f>H26+AS26+BD26</f>
        <v>0</v>
      </c>
      <c r="H26" s="47">
        <f>SUM(I26,L26,Q26,R26,Z26,AF26,AK26,AL26,AM26,AN26,AO26,AP26,AQ26,AR26)</f>
        <v>0</v>
      </c>
      <c r="I26" s="47">
        <f>SUM(J26:K26)</f>
        <v>0</v>
      </c>
      <c r="J26" s="47"/>
      <c r="K26" s="47"/>
      <c r="L26" s="47">
        <f>SUM(M26:P26)</f>
        <v>0</v>
      </c>
      <c r="M26" s="47"/>
      <c r="N26" s="47"/>
      <c r="O26" s="47"/>
      <c r="P26" s="47"/>
      <c r="Q26" s="47"/>
      <c r="R26" s="47">
        <f>SUM(S26:T26)</f>
        <v>0</v>
      </c>
      <c r="S26" s="47"/>
      <c r="T26" s="47">
        <f>SUM(U26:Y26)</f>
        <v>0</v>
      </c>
      <c r="U26" s="47"/>
      <c r="V26" s="47"/>
      <c r="W26" s="47"/>
      <c r="X26" s="47"/>
      <c r="Y26" s="47"/>
      <c r="Z26" s="47">
        <f>SUM(AA26:AE26)</f>
        <v>0</v>
      </c>
      <c r="AA26" s="47"/>
      <c r="AB26" s="47"/>
      <c r="AC26" s="47"/>
      <c r="AD26" s="47"/>
      <c r="AE26" s="47"/>
      <c r="AF26" s="47">
        <f>SUM(AG26:AJ26)</f>
        <v>0</v>
      </c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>
        <f>AT26+AW26+AZ26+BA26+BB26+BC26</f>
        <v>0</v>
      </c>
      <c r="AT26" s="47">
        <f>SUM(AU26:AV26)</f>
        <v>0</v>
      </c>
      <c r="AU26" s="47"/>
      <c r="AV26" s="47"/>
      <c r="AW26" s="47">
        <f>SUM(AX26:AY26)</f>
        <v>0</v>
      </c>
      <c r="AX26" s="47"/>
      <c r="AY26" s="47"/>
      <c r="AZ26" s="47"/>
      <c r="BA26" s="47"/>
      <c r="BB26" s="47"/>
      <c r="BC26" s="47"/>
      <c r="BD26" s="47">
        <f>SUM(BE26)</f>
        <v>0</v>
      </c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114">
        <f>SUM(BX26:CB26)</f>
        <v>0</v>
      </c>
      <c r="BX26" s="47"/>
      <c r="BY26" s="47"/>
      <c r="BZ26" s="47"/>
      <c r="CA26" s="47"/>
      <c r="CB26" s="47">
        <f>SUM(CC26:CF26)</f>
        <v>0</v>
      </c>
      <c r="CC26" s="47"/>
      <c r="CD26" s="47"/>
      <c r="CE26" s="47"/>
      <c r="CF26" s="47"/>
      <c r="CG26" s="47"/>
      <c r="CH26" s="47"/>
      <c r="CI26" s="31"/>
    </row>
    <row r="27" s="2" customFormat="1" ht="15.75" customHeight="1" spans="1:87">
      <c r="A27" s="111">
        <v>61</v>
      </c>
      <c r="B27" s="23" t="s">
        <v>27</v>
      </c>
      <c r="C27" s="24" t="s">
        <v>28</v>
      </c>
      <c r="D27" s="25"/>
      <c r="E27" s="25"/>
      <c r="F27" s="112">
        <f>SUM('05支出总表(功能分类)'!H28:H33)-'05支出总表(功能分类)'!H27</f>
        <v>0</v>
      </c>
      <c r="G27" s="112">
        <f>SUM('05支出总表(功能分类)'!I28:I33)-'05支出总表(功能分类)'!I27</f>
        <v>0</v>
      </c>
      <c r="H27" s="112">
        <f>SUM('05支出总表(功能分类)'!J28:J33)-'05支出总表(功能分类)'!J27</f>
        <v>0</v>
      </c>
      <c r="I27" s="112">
        <f>SUM('05支出总表(功能分类)'!K28:K33)-'05支出总表(功能分类)'!K27</f>
        <v>0</v>
      </c>
      <c r="J27" s="112">
        <f>SUM('05支出总表(功能分类)'!L28:L33)-'05支出总表(功能分类)'!L27</f>
        <v>0</v>
      </c>
      <c r="K27" s="112">
        <f>SUM('05支出总表(功能分类)'!M28:M33)-'05支出总表(功能分类)'!M27</f>
        <v>0</v>
      </c>
      <c r="L27" s="112">
        <f>SUM('05支出总表(功能分类)'!N28:N33)-'05支出总表(功能分类)'!N27</f>
        <v>0</v>
      </c>
      <c r="M27" s="112">
        <f>SUM('05支出总表(功能分类)'!O28:O33)-'05支出总表(功能分类)'!O27</f>
        <v>0</v>
      </c>
      <c r="N27" s="112">
        <f>SUM('05支出总表(功能分类)'!P28:P33)-'05支出总表(功能分类)'!P27</f>
        <v>0</v>
      </c>
      <c r="O27" s="112">
        <f>SUM('05支出总表(功能分类)'!Q28:Q33)-'05支出总表(功能分类)'!Q27</f>
        <v>0</v>
      </c>
      <c r="P27" s="112">
        <f>SUM('05支出总表(功能分类)'!R28:R33)-'05支出总表(功能分类)'!R27</f>
        <v>0</v>
      </c>
      <c r="Q27" s="112">
        <f>SUM('05支出总表(功能分类)'!S28:S33)-'05支出总表(功能分类)'!S27</f>
        <v>0</v>
      </c>
      <c r="R27" s="112">
        <f>SUM('05支出总表(功能分类)'!T28:T33)-'05支出总表(功能分类)'!T27</f>
        <v>0</v>
      </c>
      <c r="S27" s="112">
        <f>SUM('05支出总表(功能分类)'!U28:U33)-'05支出总表(功能分类)'!U27</f>
        <v>0</v>
      </c>
      <c r="T27" s="112">
        <f>SUM('05支出总表(功能分类)'!V28:V33)-'05支出总表(功能分类)'!V27</f>
        <v>0</v>
      </c>
      <c r="U27" s="112">
        <f>SUM('05支出总表(功能分类)'!W28:W33)-'05支出总表(功能分类)'!W27</f>
        <v>0</v>
      </c>
      <c r="V27" s="112">
        <f>SUM('05支出总表(功能分类)'!X28:X33)-'05支出总表(功能分类)'!X27</f>
        <v>0</v>
      </c>
      <c r="W27" s="112">
        <f>SUM('05支出总表(功能分类)'!Y28:Y33)-'05支出总表(功能分类)'!Y27</f>
        <v>0</v>
      </c>
      <c r="X27" s="112">
        <f>SUM('05支出总表(功能分类)'!Z28:Z33)-'05支出总表(功能分类)'!Z27</f>
        <v>0</v>
      </c>
      <c r="Y27" s="112">
        <f>SUM('05支出总表(功能分类)'!AA28:AA33)-'05支出总表(功能分类)'!AA27</f>
        <v>0</v>
      </c>
      <c r="Z27" s="112">
        <f>SUM('05支出总表(功能分类)'!AB28:AB33)-'05支出总表(功能分类)'!AB27</f>
        <v>0</v>
      </c>
      <c r="AA27" s="112">
        <f>SUM('05支出总表(功能分类)'!AC28:AC33)-'05支出总表(功能分类)'!AC27</f>
        <v>0</v>
      </c>
      <c r="AB27" s="112">
        <f>SUM('05支出总表(功能分类)'!AD28:AD33)-'05支出总表(功能分类)'!AD27</f>
        <v>0</v>
      </c>
      <c r="AC27" s="112">
        <f>SUM('05支出总表(功能分类)'!AE28:AE33)-'05支出总表(功能分类)'!AE27</f>
        <v>0</v>
      </c>
      <c r="AD27" s="112">
        <f>SUM('05支出总表(功能分类)'!AF28:AF33)-'05支出总表(功能分类)'!AF27</f>
        <v>0</v>
      </c>
      <c r="AE27" s="112">
        <f>SUM('05支出总表(功能分类)'!AG28:AG33)-'05支出总表(功能分类)'!AG27</f>
        <v>0</v>
      </c>
      <c r="AF27" s="112">
        <f>SUM('05支出总表(功能分类)'!AH28:AH33)-'05支出总表(功能分类)'!AH27</f>
        <v>0</v>
      </c>
      <c r="AG27" s="112">
        <f>SUM('05支出总表(功能分类)'!AI28:AI33)-'05支出总表(功能分类)'!AI27</f>
        <v>0</v>
      </c>
      <c r="AH27" s="112">
        <f>SUM('05支出总表(功能分类)'!AJ28:AJ33)-'05支出总表(功能分类)'!AJ27</f>
        <v>0</v>
      </c>
      <c r="AI27" s="112">
        <f>SUM('05支出总表(功能分类)'!AK28:AK33)-'05支出总表(功能分类)'!AK27</f>
        <v>0</v>
      </c>
      <c r="AJ27" s="112">
        <f>SUM('05支出总表(功能分类)'!AL28:AL33)-'05支出总表(功能分类)'!AL27</f>
        <v>0</v>
      </c>
      <c r="AK27" s="112">
        <f>SUM('05支出总表(功能分类)'!AM28:AM33)-'05支出总表(功能分类)'!AM27</f>
        <v>0</v>
      </c>
      <c r="AL27" s="112">
        <f>SUM('05支出总表(功能分类)'!AN28:AN33)-'05支出总表(功能分类)'!AN27</f>
        <v>0</v>
      </c>
      <c r="AM27" s="112">
        <f>SUM('05支出总表(功能分类)'!AO28:AO33)-'05支出总表(功能分类)'!AO27</f>
        <v>0</v>
      </c>
      <c r="AN27" s="112">
        <f>SUM('05支出总表(功能分类)'!AP28:AP33)-'05支出总表(功能分类)'!AP27</f>
        <v>0</v>
      </c>
      <c r="AO27" s="112">
        <f>SUM('05支出总表(功能分类)'!AQ28:AQ33)-'05支出总表(功能分类)'!AQ27</f>
        <v>0</v>
      </c>
      <c r="AP27" s="112">
        <f>SUM('05支出总表(功能分类)'!AR28:AR33)-'05支出总表(功能分类)'!AR27</f>
        <v>0</v>
      </c>
      <c r="AQ27" s="112">
        <f>SUM('05支出总表(功能分类)'!AS28:AS33)-'05支出总表(功能分类)'!AS27</f>
        <v>0</v>
      </c>
      <c r="AR27" s="112">
        <f>SUM('05支出总表(功能分类)'!AT28:AT33)-'05支出总表(功能分类)'!AT27</f>
        <v>0</v>
      </c>
      <c r="AS27" s="112">
        <f>SUM('05支出总表(功能分类)'!AU28:AU33)-'05支出总表(功能分类)'!AU27</f>
        <v>0</v>
      </c>
      <c r="AT27" s="112">
        <f>SUM('05支出总表(功能分类)'!AV28:AV33)-'05支出总表(功能分类)'!AV27</f>
        <v>0</v>
      </c>
      <c r="AU27" s="112">
        <f>SUM('05支出总表(功能分类)'!AW28:AW33)-'05支出总表(功能分类)'!AW27</f>
        <v>0</v>
      </c>
      <c r="AV27" s="112">
        <f>SUM('05支出总表(功能分类)'!AX28:AX33)-'05支出总表(功能分类)'!AX27</f>
        <v>0</v>
      </c>
      <c r="AW27" s="112">
        <f>SUM('05支出总表(功能分类)'!AY28:AY33)-'05支出总表(功能分类)'!AY27</f>
        <v>0</v>
      </c>
      <c r="AX27" s="112">
        <f>SUM('05支出总表(功能分类)'!AZ28:AZ33)-'05支出总表(功能分类)'!AZ27</f>
        <v>0</v>
      </c>
      <c r="AY27" s="112">
        <f>SUM('05支出总表(功能分类)'!BA28:BA33)-'05支出总表(功能分类)'!BA27</f>
        <v>0</v>
      </c>
      <c r="AZ27" s="112">
        <f>SUM('05支出总表(功能分类)'!BB28:BB33)-'05支出总表(功能分类)'!BB27</f>
        <v>0</v>
      </c>
      <c r="BA27" s="112">
        <f>SUM('05支出总表(功能分类)'!BC28:BC33)-'05支出总表(功能分类)'!BC27</f>
        <v>0</v>
      </c>
      <c r="BB27" s="112">
        <f>SUM('05支出总表(功能分类)'!BD28:BD33)-'05支出总表(功能分类)'!BD27</f>
        <v>0</v>
      </c>
      <c r="BC27" s="112">
        <f>SUM('05支出总表(功能分类)'!BE28:BE33)-'05支出总表(功能分类)'!BE27</f>
        <v>0</v>
      </c>
      <c r="BD27" s="112">
        <f>SUM('05支出总表(功能分类)'!BF28:BF33)-'05支出总表(功能分类)'!BF27</f>
        <v>0</v>
      </c>
      <c r="BE27" s="112">
        <f>SUM('05支出总表(功能分类)'!BG28:BG33)-'05支出总表(功能分类)'!BG27</f>
        <v>0</v>
      </c>
      <c r="BF27" s="112">
        <f>SUM('05支出总表(功能分类)'!BH28:BH33)-'05支出总表(功能分类)'!BH27</f>
        <v>0</v>
      </c>
      <c r="BG27" s="112">
        <f>SUM('05支出总表(功能分类)'!BI28:BI33)-'05支出总表(功能分类)'!BI27</f>
        <v>0</v>
      </c>
      <c r="BH27" s="112">
        <f>SUM('05支出总表(功能分类)'!BJ28:BJ33)-'05支出总表(功能分类)'!BJ27</f>
        <v>0</v>
      </c>
      <c r="BI27" s="112">
        <f>SUM('05支出总表(功能分类)'!BK28:BK33)-'05支出总表(功能分类)'!BK27</f>
        <v>0</v>
      </c>
      <c r="BJ27" s="112">
        <f>SUM('05支出总表(功能分类)'!BL28:BL33)-'05支出总表(功能分类)'!BL27</f>
        <v>0</v>
      </c>
      <c r="BK27" s="112">
        <f>SUM('05支出总表(功能分类)'!BM28:BM33)-'05支出总表(功能分类)'!BM27</f>
        <v>0</v>
      </c>
      <c r="BL27" s="112">
        <f>SUM('05支出总表(功能分类)'!BN28:BN33)-'05支出总表(功能分类)'!BN27</f>
        <v>0</v>
      </c>
      <c r="BM27" s="112">
        <f>SUM('05支出总表(功能分类)'!BO28:BO33)-'05支出总表(功能分类)'!BO27</f>
        <v>0</v>
      </c>
      <c r="BN27" s="112">
        <f>SUM('05支出总表(功能分类)'!BP28:BP33)-'05支出总表(功能分类)'!BP27</f>
        <v>0</v>
      </c>
      <c r="BO27" s="112">
        <f>SUM('05支出总表(功能分类)'!BQ28:BQ33)-'05支出总表(功能分类)'!BQ27</f>
        <v>0</v>
      </c>
      <c r="BP27" s="112">
        <f>SUM('05支出总表(功能分类)'!BR28:BR33)-'05支出总表(功能分类)'!BR27</f>
        <v>0</v>
      </c>
      <c r="BQ27" s="112">
        <f>SUM('05支出总表(功能分类)'!BS28:BS33)-'05支出总表(功能分类)'!BS27</f>
        <v>0</v>
      </c>
      <c r="BR27" s="112">
        <f>SUM('05支出总表(功能分类)'!BT28:BT33)-'05支出总表(功能分类)'!BT27</f>
        <v>0</v>
      </c>
      <c r="BS27" s="112">
        <f>SUM('05支出总表(功能分类)'!BU28:BU33)-'05支出总表(功能分类)'!BU27</f>
        <v>0</v>
      </c>
      <c r="BT27" s="112">
        <f>SUM('05支出总表(功能分类)'!BV28:BV33)-'05支出总表(功能分类)'!BV27</f>
        <v>0</v>
      </c>
      <c r="BU27" s="112">
        <f>SUM('05支出总表(功能分类)'!BW28:BW33)-'05支出总表(功能分类)'!BW27</f>
        <v>0</v>
      </c>
      <c r="BV27" s="112">
        <f>SUM('05支出总表(功能分类)'!BX28:BX33)-'05支出总表(功能分类)'!BX27</f>
        <v>0</v>
      </c>
      <c r="BW27" s="112">
        <f>SUM('05支出总表(功能分类)'!BY28:BY33)-'05支出总表(功能分类)'!BY27</f>
        <v>0</v>
      </c>
      <c r="BX27" s="112">
        <f>SUM('05支出总表(功能分类)'!BZ28:BZ33)-'05支出总表(功能分类)'!BZ27</f>
        <v>0</v>
      </c>
      <c r="BY27" s="112">
        <f>SUM('05支出总表(功能分类)'!CA28:CA33)-'05支出总表(功能分类)'!CA27</f>
        <v>-5</v>
      </c>
      <c r="BZ27" s="112">
        <f>SUM('05支出总表(功能分类)'!CB28:CB33)-'05支出总表(功能分类)'!CB27</f>
        <v>0</v>
      </c>
      <c r="CA27" s="112">
        <f>SUM('05支出总表(功能分类)'!CC28:CC33)-'05支出总表(功能分类)'!CC27</f>
        <v>5</v>
      </c>
      <c r="CB27" s="112">
        <f>SUM('05支出总表(功能分类)'!CD28:CD33)-'05支出总表(功能分类)'!CD27</f>
        <v>0</v>
      </c>
      <c r="CC27" s="112">
        <f>SUM('05支出总表(功能分类)'!CE28:CE33)-'05支出总表(功能分类)'!CE27</f>
        <v>0</v>
      </c>
      <c r="CD27" s="112">
        <f>SUM('05支出总表(功能分类)'!CF28:CF33)-'05支出总表(功能分类)'!CF27</f>
        <v>0</v>
      </c>
      <c r="CE27" s="112">
        <f>SUM('05支出总表(功能分类)'!CG28:CG33)-'05支出总表(功能分类)'!CG27</f>
        <v>0</v>
      </c>
      <c r="CF27" s="112">
        <f>SUM('05支出总表(功能分类)'!CH28:CH33)-'05支出总表(功能分类)'!CH27</f>
        <v>0</v>
      </c>
      <c r="CG27" s="112">
        <f>SUM('05支出总表(功能分类)'!CI28:CI33)-'05支出总表(功能分类)'!CI27</f>
        <v>0</v>
      </c>
      <c r="CH27" s="112">
        <f>SUM('05支出总表(功能分类)'!CJ28:CJ33)-'05支出总表(功能分类)'!CJ27</f>
        <v>0</v>
      </c>
      <c r="CI27" s="26">
        <f>SUM('05支出总表(功能分类)'!CK28:CK33)-'05支出总表(功能分类)'!CK27</f>
        <v>0</v>
      </c>
    </row>
    <row r="28" s="32" customFormat="1" ht="15.75" customHeight="1" spans="1:87">
      <c r="A28" s="27">
        <v>61</v>
      </c>
      <c r="B28" s="28" t="s">
        <v>27</v>
      </c>
      <c r="C28" s="29" t="s">
        <v>28</v>
      </c>
      <c r="D28" s="30" t="s">
        <v>219</v>
      </c>
      <c r="E28" s="30" t="s">
        <v>221</v>
      </c>
      <c r="F28" s="48">
        <f t="shared" ref="F28:F33" si="15">G28+BW28+CG28+CH28+CI28</f>
        <v>0</v>
      </c>
      <c r="G28" s="47">
        <f t="shared" ref="G28:G33" si="16">H28+AS28+BD28</f>
        <v>0</v>
      </c>
      <c r="H28" s="47">
        <f t="shared" ref="H28:H33" si="17">SUM(I28,L28,Q28,R28,Z28,AF28,AK28,AL28,AM28,AN28,AO28,AP28,AQ28,AR28)</f>
        <v>0</v>
      </c>
      <c r="I28" s="47">
        <f t="shared" ref="I28:I33" si="18">SUM(J28:K28)</f>
        <v>0</v>
      </c>
      <c r="J28" s="47">
        <v>0</v>
      </c>
      <c r="K28" s="47"/>
      <c r="L28" s="47">
        <f t="shared" ref="L28:L33" si="19">SUM(M28:P28)</f>
        <v>0</v>
      </c>
      <c r="M28" s="47">
        <v>0</v>
      </c>
      <c r="N28" s="47">
        <v>0</v>
      </c>
      <c r="O28" s="47">
        <v>0</v>
      </c>
      <c r="P28" s="47">
        <v>0</v>
      </c>
      <c r="Q28" s="47"/>
      <c r="R28" s="47">
        <f t="shared" ref="R28:R33" si="20">SUM(S28:T28)</f>
        <v>0</v>
      </c>
      <c r="S28" s="47">
        <v>0</v>
      </c>
      <c r="T28" s="47">
        <f t="shared" ref="T28:T33" si="21">SUM(U28:Y28)</f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f t="shared" ref="Z28:Z33" si="22">SUM(AA28:AE28)</f>
        <v>0</v>
      </c>
      <c r="AA28" s="47"/>
      <c r="AB28" s="47"/>
      <c r="AC28" s="47"/>
      <c r="AD28" s="47"/>
      <c r="AE28" s="47"/>
      <c r="AF28" s="47">
        <f t="shared" ref="AF28:AF33" si="23">SUM(AG28:AJ28)</f>
        <v>0</v>
      </c>
      <c r="AG28" s="47"/>
      <c r="AH28" s="47"/>
      <c r="AI28" s="47"/>
      <c r="AJ28" s="47"/>
      <c r="AK28" s="47"/>
      <c r="AL28" s="47">
        <v>0</v>
      </c>
      <c r="AM28" s="47"/>
      <c r="AN28" s="47">
        <v>0</v>
      </c>
      <c r="AO28" s="47">
        <v>0</v>
      </c>
      <c r="AP28" s="47">
        <v>0</v>
      </c>
      <c r="AQ28" s="47">
        <v>0</v>
      </c>
      <c r="AR28" s="47">
        <v>0</v>
      </c>
      <c r="AS28" s="47">
        <f t="shared" ref="AS28:AS33" si="24">AT28+AW28+AZ28+BA28+BB28+BC28</f>
        <v>0</v>
      </c>
      <c r="AT28" s="47">
        <f t="shared" ref="AT28:AT33" si="25">SUM(AU28:AV28)</f>
        <v>0</v>
      </c>
      <c r="AU28" s="47">
        <v>0</v>
      </c>
      <c r="AV28" s="47">
        <v>0</v>
      </c>
      <c r="AW28" s="47">
        <f t="shared" ref="AW28:AW33" si="26">SUM(AX28:AY28)</f>
        <v>0</v>
      </c>
      <c r="AX28" s="47">
        <v>0</v>
      </c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f t="shared" ref="BD28:BD33" si="27">SUM(BE28)</f>
        <v>0</v>
      </c>
      <c r="BE28" s="47">
        <f>SUM(BF28:BV28)</f>
        <v>0</v>
      </c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>
        <v>0</v>
      </c>
      <c r="BR28" s="47">
        <v>0</v>
      </c>
      <c r="BS28" s="47">
        <v>0</v>
      </c>
      <c r="BT28" s="47"/>
      <c r="BU28" s="47">
        <v>0</v>
      </c>
      <c r="BV28" s="47">
        <v>0</v>
      </c>
      <c r="BW28" s="114">
        <f t="shared" ref="BW28:BW33" si="28">SUM(BX28:CB28)</f>
        <v>0</v>
      </c>
      <c r="BX28" s="47"/>
      <c r="BY28" s="47"/>
      <c r="BZ28" s="47"/>
      <c r="CA28" s="47"/>
      <c r="CB28" s="47">
        <f t="shared" ref="CB28:CB33" si="29">SUM(CC28:CF28)</f>
        <v>0</v>
      </c>
      <c r="CC28" s="47">
        <v>0</v>
      </c>
      <c r="CD28" s="47">
        <v>0</v>
      </c>
      <c r="CE28" s="47">
        <v>0</v>
      </c>
      <c r="CF28" s="47">
        <v>0</v>
      </c>
      <c r="CG28" s="47">
        <v>0</v>
      </c>
      <c r="CH28" s="47">
        <v>0</v>
      </c>
      <c r="CI28" s="31">
        <v>0</v>
      </c>
    </row>
    <row r="29" s="32" customFormat="1" ht="15.75" customHeight="1" spans="1:87">
      <c r="A29" s="27">
        <v>61</v>
      </c>
      <c r="B29" s="28" t="s">
        <v>27</v>
      </c>
      <c r="C29" s="29" t="s">
        <v>28</v>
      </c>
      <c r="D29" s="30" t="s">
        <v>222</v>
      </c>
      <c r="E29" s="30" t="s">
        <v>223</v>
      </c>
      <c r="F29" s="48">
        <f t="shared" si="15"/>
        <v>0</v>
      </c>
      <c r="G29" s="47">
        <f t="shared" si="16"/>
        <v>0</v>
      </c>
      <c r="H29" s="47">
        <f t="shared" si="17"/>
        <v>0</v>
      </c>
      <c r="I29" s="47">
        <f t="shared" si="18"/>
        <v>0</v>
      </c>
      <c r="J29" s="47">
        <v>0</v>
      </c>
      <c r="K29" s="47"/>
      <c r="L29" s="47">
        <f t="shared" si="19"/>
        <v>0</v>
      </c>
      <c r="M29" s="47">
        <v>0</v>
      </c>
      <c r="N29" s="47">
        <v>0</v>
      </c>
      <c r="O29" s="47">
        <v>0</v>
      </c>
      <c r="P29" s="47">
        <v>0</v>
      </c>
      <c r="Q29" s="47"/>
      <c r="R29" s="47">
        <f t="shared" si="20"/>
        <v>0</v>
      </c>
      <c r="S29" s="47">
        <v>0</v>
      </c>
      <c r="T29" s="47">
        <f t="shared" si="21"/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f t="shared" si="22"/>
        <v>0</v>
      </c>
      <c r="AA29" s="47"/>
      <c r="AB29" s="47"/>
      <c r="AC29" s="47"/>
      <c r="AD29" s="47"/>
      <c r="AE29" s="47"/>
      <c r="AF29" s="47">
        <f t="shared" si="23"/>
        <v>0</v>
      </c>
      <c r="AG29" s="47"/>
      <c r="AH29" s="47"/>
      <c r="AI29" s="47"/>
      <c r="AJ29" s="47"/>
      <c r="AK29" s="47"/>
      <c r="AL29" s="47">
        <v>0</v>
      </c>
      <c r="AM29" s="47"/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f t="shared" si="24"/>
        <v>0</v>
      </c>
      <c r="AT29" s="47">
        <f t="shared" si="25"/>
        <v>0</v>
      </c>
      <c r="AU29" s="47">
        <v>0</v>
      </c>
      <c r="AV29" s="47">
        <v>0</v>
      </c>
      <c r="AW29" s="47">
        <f t="shared" si="26"/>
        <v>0</v>
      </c>
      <c r="AX29" s="47">
        <v>0</v>
      </c>
      <c r="AY29" s="47"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f t="shared" si="27"/>
        <v>0</v>
      </c>
      <c r="BE29" s="47">
        <f>SUM(BF29:BV29)</f>
        <v>0</v>
      </c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>
        <v>0</v>
      </c>
      <c r="BR29" s="47">
        <v>0</v>
      </c>
      <c r="BS29" s="47">
        <v>0</v>
      </c>
      <c r="BT29" s="47"/>
      <c r="BU29" s="47">
        <v>0</v>
      </c>
      <c r="BV29" s="47">
        <v>0</v>
      </c>
      <c r="BW29" s="114">
        <f t="shared" si="28"/>
        <v>0</v>
      </c>
      <c r="BX29" s="47"/>
      <c r="BY29" s="47"/>
      <c r="BZ29" s="47"/>
      <c r="CA29" s="47"/>
      <c r="CB29" s="47">
        <f t="shared" si="29"/>
        <v>0</v>
      </c>
      <c r="CC29" s="47">
        <v>0</v>
      </c>
      <c r="CD29" s="47">
        <v>0</v>
      </c>
      <c r="CE29" s="47">
        <v>0</v>
      </c>
      <c r="CF29" s="47">
        <v>0</v>
      </c>
      <c r="CG29" s="47">
        <v>0</v>
      </c>
      <c r="CH29" s="47">
        <v>0</v>
      </c>
      <c r="CI29" s="31">
        <v>0</v>
      </c>
    </row>
    <row r="30" s="32" customFormat="1" ht="15.75" customHeight="1" spans="1:87">
      <c r="A30" s="27">
        <v>61</v>
      </c>
      <c r="B30" s="28" t="s">
        <v>27</v>
      </c>
      <c r="C30" s="29" t="s">
        <v>28</v>
      </c>
      <c r="D30" s="30" t="s">
        <v>198</v>
      </c>
      <c r="E30" s="30" t="s">
        <v>201</v>
      </c>
      <c r="F30" s="48">
        <f t="shared" si="15"/>
        <v>0</v>
      </c>
      <c r="G30" s="47">
        <f t="shared" si="16"/>
        <v>0</v>
      </c>
      <c r="H30" s="47">
        <f t="shared" si="17"/>
        <v>0</v>
      </c>
      <c r="I30" s="47">
        <f t="shared" si="18"/>
        <v>0</v>
      </c>
      <c r="J30" s="47"/>
      <c r="K30" s="47"/>
      <c r="L30" s="47">
        <f t="shared" si="19"/>
        <v>0</v>
      </c>
      <c r="M30" s="47"/>
      <c r="N30" s="47"/>
      <c r="O30" s="47"/>
      <c r="P30" s="47"/>
      <c r="Q30" s="47"/>
      <c r="R30" s="47">
        <f t="shared" si="20"/>
        <v>0</v>
      </c>
      <c r="S30" s="47"/>
      <c r="T30" s="47">
        <f t="shared" si="21"/>
        <v>0</v>
      </c>
      <c r="U30" s="47"/>
      <c r="V30" s="47"/>
      <c r="W30" s="47"/>
      <c r="X30" s="47"/>
      <c r="Y30" s="47"/>
      <c r="Z30" s="47">
        <f t="shared" si="22"/>
        <v>0</v>
      </c>
      <c r="AA30" s="47"/>
      <c r="AB30" s="47"/>
      <c r="AC30" s="47"/>
      <c r="AD30" s="47"/>
      <c r="AE30" s="47"/>
      <c r="AF30" s="47">
        <f t="shared" si="23"/>
        <v>0</v>
      </c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>
        <f t="shared" si="24"/>
        <v>0</v>
      </c>
      <c r="AT30" s="47">
        <f t="shared" si="25"/>
        <v>0</v>
      </c>
      <c r="AU30" s="47"/>
      <c r="AV30" s="47"/>
      <c r="AW30" s="47">
        <f t="shared" si="26"/>
        <v>0</v>
      </c>
      <c r="AX30" s="47"/>
      <c r="AY30" s="47"/>
      <c r="AZ30" s="47"/>
      <c r="BA30" s="47"/>
      <c r="BB30" s="47"/>
      <c r="BC30" s="47"/>
      <c r="BD30" s="47">
        <f t="shared" si="27"/>
        <v>0</v>
      </c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114">
        <f t="shared" si="28"/>
        <v>0</v>
      </c>
      <c r="BX30" s="47"/>
      <c r="BY30" s="47"/>
      <c r="BZ30" s="47"/>
      <c r="CA30" s="47"/>
      <c r="CB30" s="47">
        <f t="shared" si="29"/>
        <v>0</v>
      </c>
      <c r="CC30" s="47"/>
      <c r="CD30" s="47"/>
      <c r="CE30" s="47"/>
      <c r="CF30" s="47"/>
      <c r="CG30" s="47"/>
      <c r="CH30" s="47"/>
      <c r="CI30" s="31"/>
    </row>
    <row r="31" s="32" customFormat="1" ht="15.75" customHeight="1" spans="1:87">
      <c r="A31" s="27">
        <v>61</v>
      </c>
      <c r="B31" s="28" t="s">
        <v>27</v>
      </c>
      <c r="C31" s="29" t="s">
        <v>28</v>
      </c>
      <c r="D31" s="30" t="s">
        <v>202</v>
      </c>
      <c r="E31" s="30" t="s">
        <v>203</v>
      </c>
      <c r="F31" s="48">
        <f t="shared" si="15"/>
        <v>0</v>
      </c>
      <c r="G31" s="47">
        <f t="shared" si="16"/>
        <v>0</v>
      </c>
      <c r="H31" s="47">
        <f t="shared" si="17"/>
        <v>0</v>
      </c>
      <c r="I31" s="47">
        <f t="shared" si="18"/>
        <v>0</v>
      </c>
      <c r="J31" s="47"/>
      <c r="K31" s="47"/>
      <c r="L31" s="47">
        <f t="shared" si="19"/>
        <v>0</v>
      </c>
      <c r="M31" s="47"/>
      <c r="N31" s="47"/>
      <c r="O31" s="47"/>
      <c r="P31" s="47"/>
      <c r="Q31" s="47"/>
      <c r="R31" s="47">
        <f t="shared" si="20"/>
        <v>0</v>
      </c>
      <c r="S31" s="47"/>
      <c r="T31" s="47">
        <f t="shared" si="21"/>
        <v>0</v>
      </c>
      <c r="U31" s="47"/>
      <c r="V31" s="47"/>
      <c r="W31" s="47"/>
      <c r="X31" s="47"/>
      <c r="Y31" s="47"/>
      <c r="Z31" s="47">
        <f t="shared" si="22"/>
        <v>0</v>
      </c>
      <c r="AA31" s="47"/>
      <c r="AB31" s="47"/>
      <c r="AC31" s="47"/>
      <c r="AD31" s="47"/>
      <c r="AE31" s="47"/>
      <c r="AF31" s="47">
        <f t="shared" si="23"/>
        <v>0</v>
      </c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>
        <f t="shared" si="24"/>
        <v>0</v>
      </c>
      <c r="AT31" s="47">
        <f t="shared" si="25"/>
        <v>0</v>
      </c>
      <c r="AU31" s="47"/>
      <c r="AV31" s="47"/>
      <c r="AW31" s="47">
        <f t="shared" si="26"/>
        <v>0</v>
      </c>
      <c r="AX31" s="47"/>
      <c r="AY31" s="47"/>
      <c r="AZ31" s="47"/>
      <c r="BA31" s="47"/>
      <c r="BB31" s="47"/>
      <c r="BC31" s="47"/>
      <c r="BD31" s="47">
        <f t="shared" si="27"/>
        <v>0</v>
      </c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114">
        <f t="shared" si="28"/>
        <v>0</v>
      </c>
      <c r="BX31" s="47"/>
      <c r="BY31" s="47"/>
      <c r="BZ31" s="47"/>
      <c r="CA31" s="47"/>
      <c r="CB31" s="47">
        <f t="shared" si="29"/>
        <v>0</v>
      </c>
      <c r="CC31" s="47"/>
      <c r="CD31" s="47"/>
      <c r="CE31" s="47"/>
      <c r="CF31" s="47"/>
      <c r="CG31" s="47"/>
      <c r="CH31" s="47"/>
      <c r="CI31" s="31"/>
    </row>
    <row r="32" s="32" customFormat="1" ht="15.75" customHeight="1" spans="1:87">
      <c r="A32" s="27">
        <v>61</v>
      </c>
      <c r="B32" s="28" t="s">
        <v>27</v>
      </c>
      <c r="C32" s="29" t="s">
        <v>28</v>
      </c>
      <c r="D32" s="30" t="s">
        <v>204</v>
      </c>
      <c r="E32" s="30" t="s">
        <v>207</v>
      </c>
      <c r="F32" s="48">
        <f t="shared" si="15"/>
        <v>0</v>
      </c>
      <c r="G32" s="47">
        <f t="shared" si="16"/>
        <v>0</v>
      </c>
      <c r="H32" s="47">
        <f t="shared" si="17"/>
        <v>0</v>
      </c>
      <c r="I32" s="47">
        <f t="shared" si="18"/>
        <v>0</v>
      </c>
      <c r="J32" s="47"/>
      <c r="K32" s="47"/>
      <c r="L32" s="47">
        <f t="shared" si="19"/>
        <v>0</v>
      </c>
      <c r="M32" s="47"/>
      <c r="N32" s="47"/>
      <c r="O32" s="47"/>
      <c r="P32" s="47"/>
      <c r="Q32" s="47"/>
      <c r="R32" s="47">
        <f t="shared" si="20"/>
        <v>0</v>
      </c>
      <c r="S32" s="47"/>
      <c r="T32" s="47">
        <f t="shared" si="21"/>
        <v>0</v>
      </c>
      <c r="U32" s="47"/>
      <c r="V32" s="47"/>
      <c r="W32" s="47"/>
      <c r="X32" s="47"/>
      <c r="Y32" s="47"/>
      <c r="Z32" s="47">
        <f t="shared" si="22"/>
        <v>0</v>
      </c>
      <c r="AA32" s="47"/>
      <c r="AB32" s="47"/>
      <c r="AC32" s="47"/>
      <c r="AD32" s="47"/>
      <c r="AE32" s="47"/>
      <c r="AF32" s="47">
        <f t="shared" si="23"/>
        <v>0</v>
      </c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>
        <f t="shared" si="24"/>
        <v>0</v>
      </c>
      <c r="AT32" s="47">
        <f t="shared" si="25"/>
        <v>0</v>
      </c>
      <c r="AU32" s="47"/>
      <c r="AV32" s="47"/>
      <c r="AW32" s="47">
        <f t="shared" si="26"/>
        <v>0</v>
      </c>
      <c r="AX32" s="47"/>
      <c r="AY32" s="47"/>
      <c r="AZ32" s="47"/>
      <c r="BA32" s="47"/>
      <c r="BB32" s="47"/>
      <c r="BC32" s="47"/>
      <c r="BD32" s="47">
        <f t="shared" si="27"/>
        <v>0</v>
      </c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114">
        <f t="shared" si="28"/>
        <v>0</v>
      </c>
      <c r="BX32" s="47"/>
      <c r="BY32" s="47"/>
      <c r="BZ32" s="47"/>
      <c r="CA32" s="47"/>
      <c r="CB32" s="47">
        <f t="shared" si="29"/>
        <v>0</v>
      </c>
      <c r="CC32" s="47"/>
      <c r="CD32" s="47"/>
      <c r="CE32" s="47"/>
      <c r="CF32" s="47"/>
      <c r="CG32" s="47"/>
      <c r="CH32" s="47"/>
      <c r="CI32" s="31"/>
    </row>
    <row r="33" s="32" customFormat="1" ht="15.75" customHeight="1" spans="1:87">
      <c r="A33" s="27">
        <v>61</v>
      </c>
      <c r="B33" s="28" t="s">
        <v>27</v>
      </c>
      <c r="C33" s="29" t="s">
        <v>28</v>
      </c>
      <c r="D33" s="30" t="s">
        <v>208</v>
      </c>
      <c r="E33" s="30" t="s">
        <v>211</v>
      </c>
      <c r="F33" s="48">
        <f t="shared" si="15"/>
        <v>0</v>
      </c>
      <c r="G33" s="47">
        <f t="shared" si="16"/>
        <v>0</v>
      </c>
      <c r="H33" s="47">
        <f t="shared" si="17"/>
        <v>0</v>
      </c>
      <c r="I33" s="47">
        <f t="shared" si="18"/>
        <v>0</v>
      </c>
      <c r="J33" s="47"/>
      <c r="K33" s="47"/>
      <c r="L33" s="47">
        <f t="shared" si="19"/>
        <v>0</v>
      </c>
      <c r="M33" s="47"/>
      <c r="N33" s="47"/>
      <c r="O33" s="47"/>
      <c r="P33" s="47"/>
      <c r="Q33" s="47"/>
      <c r="R33" s="47">
        <f t="shared" si="20"/>
        <v>0</v>
      </c>
      <c r="S33" s="47"/>
      <c r="T33" s="47">
        <f t="shared" si="21"/>
        <v>0</v>
      </c>
      <c r="U33" s="47"/>
      <c r="V33" s="47"/>
      <c r="W33" s="47"/>
      <c r="X33" s="47"/>
      <c r="Y33" s="47"/>
      <c r="Z33" s="47">
        <f t="shared" si="22"/>
        <v>0</v>
      </c>
      <c r="AA33" s="47"/>
      <c r="AB33" s="47"/>
      <c r="AC33" s="47"/>
      <c r="AD33" s="47"/>
      <c r="AE33" s="47"/>
      <c r="AF33" s="47">
        <f t="shared" si="23"/>
        <v>0</v>
      </c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>
        <f t="shared" si="24"/>
        <v>0</v>
      </c>
      <c r="AT33" s="47">
        <f t="shared" si="25"/>
        <v>0</v>
      </c>
      <c r="AU33" s="47"/>
      <c r="AV33" s="47"/>
      <c r="AW33" s="47">
        <f t="shared" si="26"/>
        <v>0</v>
      </c>
      <c r="AX33" s="47"/>
      <c r="AY33" s="47"/>
      <c r="AZ33" s="47"/>
      <c r="BA33" s="47"/>
      <c r="BB33" s="47"/>
      <c r="BC33" s="47"/>
      <c r="BD33" s="47">
        <f t="shared" si="27"/>
        <v>0</v>
      </c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114">
        <f t="shared" si="28"/>
        <v>0</v>
      </c>
      <c r="BX33" s="47"/>
      <c r="BY33" s="47"/>
      <c r="BZ33" s="47"/>
      <c r="CA33" s="47"/>
      <c r="CB33" s="47">
        <f t="shared" si="29"/>
        <v>0</v>
      </c>
      <c r="CC33" s="47"/>
      <c r="CD33" s="47"/>
      <c r="CE33" s="47"/>
      <c r="CF33" s="47"/>
      <c r="CG33" s="47"/>
      <c r="CH33" s="47"/>
      <c r="CI33" s="31"/>
    </row>
    <row r="34" s="2" customFormat="1" ht="15.75" hidden="1" customHeight="1" spans="1:87">
      <c r="A34" s="111">
        <v>62</v>
      </c>
      <c r="B34" s="23" t="s">
        <v>64</v>
      </c>
      <c r="C34" s="24" t="s">
        <v>28</v>
      </c>
      <c r="D34" s="25"/>
      <c r="E34" s="25"/>
      <c r="F34" s="112">
        <f>SUM('05支出总表(功能分类)'!H35:H48)-'05支出总表(功能分类)'!H34</f>
        <v>0</v>
      </c>
      <c r="G34" s="112">
        <f>SUM('05支出总表(功能分类)'!I35:I48)-'05支出总表(功能分类)'!I34</f>
        <v>0</v>
      </c>
      <c r="H34" s="112">
        <f>SUM('05支出总表(功能分类)'!J35:J48)-'05支出总表(功能分类)'!J34</f>
        <v>0</v>
      </c>
      <c r="I34" s="112">
        <f>SUM('05支出总表(功能分类)'!K35:K48)-'05支出总表(功能分类)'!K34</f>
        <v>0</v>
      </c>
      <c r="J34" s="112">
        <f>SUM('05支出总表(功能分类)'!L35:L48)-'05支出总表(功能分类)'!L34</f>
        <v>0</v>
      </c>
      <c r="K34" s="112">
        <f>SUM('05支出总表(功能分类)'!M35:M48)-'05支出总表(功能分类)'!M34</f>
        <v>0</v>
      </c>
      <c r="L34" s="112">
        <f>SUM('05支出总表(功能分类)'!N35:N48)-'05支出总表(功能分类)'!N34</f>
        <v>0</v>
      </c>
      <c r="M34" s="112">
        <f>SUM('05支出总表(功能分类)'!O35:O48)-'05支出总表(功能分类)'!O34</f>
        <v>0</v>
      </c>
      <c r="N34" s="112">
        <f>SUM('05支出总表(功能分类)'!P35:P48)-'05支出总表(功能分类)'!P34</f>
        <v>0</v>
      </c>
      <c r="O34" s="112">
        <f>SUM('05支出总表(功能分类)'!Q35:Q48)-'05支出总表(功能分类)'!Q34</f>
        <v>0</v>
      </c>
      <c r="P34" s="112">
        <f>SUM('05支出总表(功能分类)'!R35:R48)-'05支出总表(功能分类)'!R34</f>
        <v>0</v>
      </c>
      <c r="Q34" s="112">
        <f>SUM('05支出总表(功能分类)'!S35:S48)-'05支出总表(功能分类)'!S34</f>
        <v>0</v>
      </c>
      <c r="R34" s="112">
        <f>SUM('05支出总表(功能分类)'!T35:T48)-'05支出总表(功能分类)'!T34</f>
        <v>0</v>
      </c>
      <c r="S34" s="112">
        <f>SUM('05支出总表(功能分类)'!U35:U48)-'05支出总表(功能分类)'!U34</f>
        <v>0</v>
      </c>
      <c r="T34" s="112">
        <f>SUM('05支出总表(功能分类)'!V35:V48)-'05支出总表(功能分类)'!V34</f>
        <v>0</v>
      </c>
      <c r="U34" s="112">
        <f>SUM('05支出总表(功能分类)'!W35:W48)-'05支出总表(功能分类)'!W34</f>
        <v>0</v>
      </c>
      <c r="V34" s="112">
        <f>SUM('05支出总表(功能分类)'!X35:X48)-'05支出总表(功能分类)'!X34</f>
        <v>0</v>
      </c>
      <c r="W34" s="112">
        <f>SUM('05支出总表(功能分类)'!Y35:Y48)-'05支出总表(功能分类)'!Y34</f>
        <v>0</v>
      </c>
      <c r="X34" s="112">
        <f>SUM('05支出总表(功能分类)'!Z35:Z48)-'05支出总表(功能分类)'!Z34</f>
        <v>0</v>
      </c>
      <c r="Y34" s="112">
        <f>SUM('05支出总表(功能分类)'!AA35:AA48)-'05支出总表(功能分类)'!AA34</f>
        <v>0</v>
      </c>
      <c r="Z34" s="112">
        <f>SUM('05支出总表(功能分类)'!AB35:AB48)-'05支出总表(功能分类)'!AB34</f>
        <v>0</v>
      </c>
      <c r="AA34" s="112">
        <f>SUM('05支出总表(功能分类)'!AC35:AC48)-'05支出总表(功能分类)'!AC34</f>
        <v>0</v>
      </c>
      <c r="AB34" s="112">
        <f>SUM('05支出总表(功能分类)'!AD35:AD48)-'05支出总表(功能分类)'!AD34</f>
        <v>0</v>
      </c>
      <c r="AC34" s="112">
        <f>SUM('05支出总表(功能分类)'!AE35:AE48)-'05支出总表(功能分类)'!AE34</f>
        <v>0</v>
      </c>
      <c r="AD34" s="112">
        <f>SUM('05支出总表(功能分类)'!AF35:AF48)-'05支出总表(功能分类)'!AF34</f>
        <v>0</v>
      </c>
      <c r="AE34" s="112">
        <f>SUM('05支出总表(功能分类)'!AG35:AG48)-'05支出总表(功能分类)'!AG34</f>
        <v>0</v>
      </c>
      <c r="AF34" s="112">
        <f>SUM('05支出总表(功能分类)'!AH35:AH48)-'05支出总表(功能分类)'!AH34</f>
        <v>0</v>
      </c>
      <c r="AG34" s="112">
        <f>SUM('05支出总表(功能分类)'!AI35:AI48)-'05支出总表(功能分类)'!AI34</f>
        <v>0</v>
      </c>
      <c r="AH34" s="112">
        <f>SUM('05支出总表(功能分类)'!AJ35:AJ48)-'05支出总表(功能分类)'!AJ34</f>
        <v>0</v>
      </c>
      <c r="AI34" s="112">
        <f>SUM('05支出总表(功能分类)'!AK35:AK48)-'05支出总表(功能分类)'!AK34</f>
        <v>0</v>
      </c>
      <c r="AJ34" s="112">
        <f>SUM('05支出总表(功能分类)'!AL35:AL48)-'05支出总表(功能分类)'!AL34</f>
        <v>0</v>
      </c>
      <c r="AK34" s="112">
        <f>SUM('05支出总表(功能分类)'!AM35:AM48)-'05支出总表(功能分类)'!AM34</f>
        <v>0</v>
      </c>
      <c r="AL34" s="112">
        <f>SUM('05支出总表(功能分类)'!AN35:AN48)-'05支出总表(功能分类)'!AN34</f>
        <v>0</v>
      </c>
      <c r="AM34" s="112">
        <f>SUM('05支出总表(功能分类)'!AO35:AO48)-'05支出总表(功能分类)'!AO34</f>
        <v>0</v>
      </c>
      <c r="AN34" s="112">
        <f>SUM('05支出总表(功能分类)'!AP35:AP48)-'05支出总表(功能分类)'!AP34</f>
        <v>0</v>
      </c>
      <c r="AO34" s="112">
        <f>SUM('05支出总表(功能分类)'!AQ35:AQ48)-'05支出总表(功能分类)'!AQ34</f>
        <v>0</v>
      </c>
      <c r="AP34" s="112">
        <f>SUM('05支出总表(功能分类)'!AR35:AR48)-'05支出总表(功能分类)'!AR34</f>
        <v>0</v>
      </c>
      <c r="AQ34" s="112">
        <f>SUM('05支出总表(功能分类)'!AS35:AS48)-'05支出总表(功能分类)'!AS34</f>
        <v>0</v>
      </c>
      <c r="AR34" s="112">
        <f>SUM('05支出总表(功能分类)'!AT35:AT48)-'05支出总表(功能分类)'!AT34</f>
        <v>0</v>
      </c>
      <c r="AS34" s="112">
        <f>SUM('05支出总表(功能分类)'!AU35:AU48)-'05支出总表(功能分类)'!AU34</f>
        <v>0</v>
      </c>
      <c r="AT34" s="112">
        <f>SUM('05支出总表(功能分类)'!AV35:AV48)-'05支出总表(功能分类)'!AV34</f>
        <v>0</v>
      </c>
      <c r="AU34" s="112">
        <f>SUM('05支出总表(功能分类)'!AW35:AW48)-'05支出总表(功能分类)'!AW34</f>
        <v>0</v>
      </c>
      <c r="AV34" s="112">
        <f>SUM('05支出总表(功能分类)'!AX35:AX48)-'05支出总表(功能分类)'!AX34</f>
        <v>0</v>
      </c>
      <c r="AW34" s="112">
        <f>SUM('05支出总表(功能分类)'!AY35:AY48)-'05支出总表(功能分类)'!AY34</f>
        <v>0</v>
      </c>
      <c r="AX34" s="112">
        <f>SUM('05支出总表(功能分类)'!AZ35:AZ48)-'05支出总表(功能分类)'!AZ34</f>
        <v>0</v>
      </c>
      <c r="AY34" s="112">
        <f>SUM('05支出总表(功能分类)'!BA35:BA48)-'05支出总表(功能分类)'!BA34</f>
        <v>0</v>
      </c>
      <c r="AZ34" s="112">
        <f>SUM('05支出总表(功能分类)'!BB35:BB48)-'05支出总表(功能分类)'!BB34</f>
        <v>0</v>
      </c>
      <c r="BA34" s="112">
        <f>SUM('05支出总表(功能分类)'!BC35:BC48)-'05支出总表(功能分类)'!BC34</f>
        <v>0</v>
      </c>
      <c r="BB34" s="112">
        <f>SUM('05支出总表(功能分类)'!BD35:BD48)-'05支出总表(功能分类)'!BD34</f>
        <v>0</v>
      </c>
      <c r="BC34" s="112">
        <f>SUM('05支出总表(功能分类)'!BE35:BE48)-'05支出总表(功能分类)'!BE34</f>
        <v>0</v>
      </c>
      <c r="BD34" s="112">
        <f>SUM('05支出总表(功能分类)'!BF35:BF48)-'05支出总表(功能分类)'!BF34</f>
        <v>0</v>
      </c>
      <c r="BE34" s="112">
        <f>SUM('05支出总表(功能分类)'!BG35:BG48)-'05支出总表(功能分类)'!BG34</f>
        <v>0</v>
      </c>
      <c r="BF34" s="112">
        <f>SUM('05支出总表(功能分类)'!BH35:BH48)-'05支出总表(功能分类)'!BH34</f>
        <v>0</v>
      </c>
      <c r="BG34" s="112">
        <f>SUM('05支出总表(功能分类)'!BI35:BI48)-'05支出总表(功能分类)'!BI34</f>
        <v>0</v>
      </c>
      <c r="BH34" s="112">
        <f>SUM('05支出总表(功能分类)'!BJ35:BJ48)-'05支出总表(功能分类)'!BJ34</f>
        <v>0</v>
      </c>
      <c r="BI34" s="112">
        <f>SUM('05支出总表(功能分类)'!BK35:BK48)-'05支出总表(功能分类)'!BK34</f>
        <v>0</v>
      </c>
      <c r="BJ34" s="112">
        <f>SUM('05支出总表(功能分类)'!BL35:BL48)-'05支出总表(功能分类)'!BL34</f>
        <v>0</v>
      </c>
      <c r="BK34" s="112">
        <f>SUM('05支出总表(功能分类)'!BM35:BM48)-'05支出总表(功能分类)'!BM34</f>
        <v>0</v>
      </c>
      <c r="BL34" s="112">
        <f>SUM('05支出总表(功能分类)'!BN35:BN48)-'05支出总表(功能分类)'!BN34</f>
        <v>0</v>
      </c>
      <c r="BM34" s="112">
        <f>SUM('05支出总表(功能分类)'!BO35:BO48)-'05支出总表(功能分类)'!BO34</f>
        <v>0</v>
      </c>
      <c r="BN34" s="112">
        <f>SUM('05支出总表(功能分类)'!BP35:BP48)-'05支出总表(功能分类)'!BP34</f>
        <v>0</v>
      </c>
      <c r="BO34" s="112">
        <f>SUM('05支出总表(功能分类)'!BQ35:BQ48)-'05支出总表(功能分类)'!BQ34</f>
        <v>0</v>
      </c>
      <c r="BP34" s="112">
        <f>SUM('05支出总表(功能分类)'!BR35:BR48)-'05支出总表(功能分类)'!BR34</f>
        <v>0</v>
      </c>
      <c r="BQ34" s="112">
        <f>SUM('05支出总表(功能分类)'!BS35:BS48)-'05支出总表(功能分类)'!BS34</f>
        <v>0</v>
      </c>
      <c r="BR34" s="112">
        <f>SUM('05支出总表(功能分类)'!BT35:BT48)-'05支出总表(功能分类)'!BT34</f>
        <v>0</v>
      </c>
      <c r="BS34" s="112">
        <f>SUM('05支出总表(功能分类)'!BU35:BU48)-'05支出总表(功能分类)'!BU34</f>
        <v>0</v>
      </c>
      <c r="BT34" s="112">
        <f>SUM('05支出总表(功能分类)'!BV35:BV48)-'05支出总表(功能分类)'!BV34</f>
        <v>0</v>
      </c>
      <c r="BU34" s="112">
        <f>SUM('05支出总表(功能分类)'!BW35:BW48)-'05支出总表(功能分类)'!BW34</f>
        <v>0</v>
      </c>
      <c r="BV34" s="112">
        <f>SUM('05支出总表(功能分类)'!BX35:BX48)-'05支出总表(功能分类)'!BX34</f>
        <v>0</v>
      </c>
      <c r="BW34" s="112">
        <f>SUM('05支出总表(功能分类)'!BY35:BY48)-'05支出总表(功能分类)'!BY34</f>
        <v>0</v>
      </c>
      <c r="BX34" s="112">
        <f>SUM('05支出总表(功能分类)'!BZ35:BZ48)-'05支出总表(功能分类)'!BZ34</f>
        <v>0</v>
      </c>
      <c r="BY34" s="112">
        <f>SUM('05支出总表(功能分类)'!CA35:CA48)-'05支出总表(功能分类)'!CA34</f>
        <v>0</v>
      </c>
      <c r="BZ34" s="112">
        <f>SUM('05支出总表(功能分类)'!CB35:CB48)-'05支出总表(功能分类)'!CB34</f>
        <v>0</v>
      </c>
      <c r="CA34" s="112">
        <f>SUM('05支出总表(功能分类)'!CC35:CC48)-'05支出总表(功能分类)'!CC34</f>
        <v>0</v>
      </c>
      <c r="CB34" s="112">
        <f>SUM('05支出总表(功能分类)'!CD35:CD48)-'05支出总表(功能分类)'!CD34</f>
        <v>0</v>
      </c>
      <c r="CC34" s="112">
        <f>SUM('05支出总表(功能分类)'!CE35:CE48)-'05支出总表(功能分类)'!CE34</f>
        <v>0</v>
      </c>
      <c r="CD34" s="112">
        <f>SUM('05支出总表(功能分类)'!CF35:CF48)-'05支出总表(功能分类)'!CF34</f>
        <v>0</v>
      </c>
      <c r="CE34" s="112">
        <f>SUM('05支出总表(功能分类)'!CG35:CG48)-'05支出总表(功能分类)'!CG34</f>
        <v>0</v>
      </c>
      <c r="CF34" s="112">
        <f>SUM('05支出总表(功能分类)'!CH35:CH48)-'05支出总表(功能分类)'!CH34</f>
        <v>0</v>
      </c>
      <c r="CG34" s="112">
        <f>SUM('05支出总表(功能分类)'!CI35:CI48)-'05支出总表(功能分类)'!CI34</f>
        <v>0</v>
      </c>
      <c r="CH34" s="112">
        <f>SUM('05支出总表(功能分类)'!CJ35:CJ48)-'05支出总表(功能分类)'!CJ34</f>
        <v>0</v>
      </c>
      <c r="CI34" s="26">
        <f>SUM('05支出总表(功能分类)'!CK35:CK48)-'05支出总表(功能分类)'!CK34</f>
        <v>0</v>
      </c>
    </row>
    <row r="35" s="32" customFormat="1" ht="15.75" hidden="1" customHeight="1" spans="1:87">
      <c r="A35" s="27">
        <v>62</v>
      </c>
      <c r="B35" s="28" t="s">
        <v>64</v>
      </c>
      <c r="C35" s="29" t="s">
        <v>28</v>
      </c>
      <c r="D35" s="30"/>
      <c r="E35" s="30" t="s">
        <v>240</v>
      </c>
      <c r="F35" s="48">
        <f>G35+BW35+CG35+CH35+CI35</f>
        <v>0</v>
      </c>
      <c r="G35" s="47">
        <f>H35+AS35+BD35</f>
        <v>0</v>
      </c>
      <c r="H35" s="47">
        <f>SUM(I35,L35,Q35,R35,Z35,AF35,AK35,AL35,AM35,AN35,AO35,AP35,AQ35,AR35)</f>
        <v>0</v>
      </c>
      <c r="I35" s="47">
        <f>SUM(J35:K35)</f>
        <v>0</v>
      </c>
      <c r="J35" s="47">
        <v>0</v>
      </c>
      <c r="K35" s="47"/>
      <c r="L35" s="47">
        <f>SUM(M35:P35)</f>
        <v>0</v>
      </c>
      <c r="M35" s="47">
        <v>0</v>
      </c>
      <c r="N35" s="47">
        <v>0</v>
      </c>
      <c r="O35" s="47">
        <v>0</v>
      </c>
      <c r="P35" s="47">
        <v>0</v>
      </c>
      <c r="Q35" s="47"/>
      <c r="R35" s="47">
        <f>SUM(S35:T35)</f>
        <v>0</v>
      </c>
      <c r="S35" s="47">
        <v>0</v>
      </c>
      <c r="T35" s="47">
        <f>SUM(U35:Y35)</f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f>SUM(AA35:AE35)</f>
        <v>0</v>
      </c>
      <c r="AA35" s="47"/>
      <c r="AB35" s="47"/>
      <c r="AC35" s="47"/>
      <c r="AD35" s="47"/>
      <c r="AE35" s="47"/>
      <c r="AF35" s="47">
        <f>SUM(AG35:AJ35)</f>
        <v>0</v>
      </c>
      <c r="AG35" s="47"/>
      <c r="AH35" s="47"/>
      <c r="AI35" s="47"/>
      <c r="AJ35" s="47"/>
      <c r="AK35" s="47"/>
      <c r="AL35" s="47">
        <v>0</v>
      </c>
      <c r="AM35" s="47"/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47">
        <f>AT35+AW35+AZ35+BA35+BB35+BC35</f>
        <v>0</v>
      </c>
      <c r="AT35" s="47">
        <f>SUM(AU35:AV35)</f>
        <v>0</v>
      </c>
      <c r="AU35" s="47">
        <v>0</v>
      </c>
      <c r="AV35" s="47">
        <v>0</v>
      </c>
      <c r="AW35" s="47">
        <f>SUM(AX35:AY35)</f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f>SUM(BE35)</f>
        <v>0</v>
      </c>
      <c r="BE35" s="47">
        <f>SUM(BF35:BV35)</f>
        <v>0</v>
      </c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>
        <v>0</v>
      </c>
      <c r="BR35" s="47">
        <v>0</v>
      </c>
      <c r="BS35" s="47">
        <v>0</v>
      </c>
      <c r="BT35" s="47"/>
      <c r="BU35" s="47">
        <v>0</v>
      </c>
      <c r="BV35" s="47">
        <v>0</v>
      </c>
      <c r="BW35" s="114">
        <f>SUM(BX35:CB35)</f>
        <v>0</v>
      </c>
      <c r="BX35" s="47"/>
      <c r="BY35" s="47"/>
      <c r="BZ35" s="47"/>
      <c r="CA35" s="47"/>
      <c r="CB35" s="47">
        <f>SUM(CC35:CF35)</f>
        <v>0</v>
      </c>
      <c r="CC35" s="47">
        <v>0</v>
      </c>
      <c r="CD35" s="47">
        <v>0</v>
      </c>
      <c r="CE35" s="47">
        <v>0</v>
      </c>
      <c r="CF35" s="47">
        <v>0</v>
      </c>
      <c r="CG35" s="47">
        <v>0</v>
      </c>
      <c r="CH35" s="47">
        <v>0</v>
      </c>
      <c r="CI35" s="31">
        <v>0</v>
      </c>
    </row>
    <row r="36" s="32" customFormat="1" ht="15.75" hidden="1" customHeight="1" spans="1:87">
      <c r="A36" s="27">
        <v>62</v>
      </c>
      <c r="B36" s="28" t="s">
        <v>64</v>
      </c>
      <c r="C36" s="29" t="s">
        <v>28</v>
      </c>
      <c r="D36" s="30"/>
      <c r="E36" s="30" t="s">
        <v>240</v>
      </c>
      <c r="F36" s="48">
        <f>G36+BW36+CG36+CH36+CI36</f>
        <v>0</v>
      </c>
      <c r="G36" s="47">
        <f>H36+AS36+BD36</f>
        <v>0</v>
      </c>
      <c r="H36" s="47">
        <f>SUM(I36,L36,Q36,R36,Z36,AF36,AK36,AL36,AM36,AN36,AO36,AP36,AQ36,AR36)</f>
        <v>0</v>
      </c>
      <c r="I36" s="47">
        <f>SUM(J36:K36)</f>
        <v>0</v>
      </c>
      <c r="J36" s="47">
        <v>0</v>
      </c>
      <c r="K36" s="47"/>
      <c r="L36" s="47">
        <f>SUM(M36:P36)</f>
        <v>0</v>
      </c>
      <c r="M36" s="47">
        <v>0</v>
      </c>
      <c r="N36" s="47">
        <v>0</v>
      </c>
      <c r="O36" s="47">
        <v>0</v>
      </c>
      <c r="P36" s="47">
        <v>0</v>
      </c>
      <c r="Q36" s="47"/>
      <c r="R36" s="47">
        <f>SUM(S36:T36)</f>
        <v>0</v>
      </c>
      <c r="S36" s="47">
        <v>0</v>
      </c>
      <c r="T36" s="47">
        <f>SUM(U36:Y36)</f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f>SUM(AA36:AE36)</f>
        <v>0</v>
      </c>
      <c r="AA36" s="47"/>
      <c r="AB36" s="47"/>
      <c r="AC36" s="47"/>
      <c r="AD36" s="47"/>
      <c r="AE36" s="47"/>
      <c r="AF36" s="47">
        <f>SUM(AG36:AJ36)</f>
        <v>0</v>
      </c>
      <c r="AG36" s="47"/>
      <c r="AH36" s="47"/>
      <c r="AI36" s="47"/>
      <c r="AJ36" s="47"/>
      <c r="AK36" s="47"/>
      <c r="AL36" s="47">
        <v>0</v>
      </c>
      <c r="AM36" s="47"/>
      <c r="AN36" s="47">
        <v>0</v>
      </c>
      <c r="AO36" s="47">
        <v>0</v>
      </c>
      <c r="AP36" s="47">
        <v>0</v>
      </c>
      <c r="AQ36" s="47">
        <v>0</v>
      </c>
      <c r="AR36" s="47">
        <v>0</v>
      </c>
      <c r="AS36" s="47">
        <f>AT36+AW36+AZ36+BA36+BB36+BC36</f>
        <v>0</v>
      </c>
      <c r="AT36" s="47">
        <f>SUM(AU36:AV36)</f>
        <v>0</v>
      </c>
      <c r="AU36" s="47">
        <v>0</v>
      </c>
      <c r="AV36" s="47">
        <v>0</v>
      </c>
      <c r="AW36" s="47">
        <f>SUM(AX36:AY36)</f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f>SUM(BE36)</f>
        <v>0</v>
      </c>
      <c r="BE36" s="47">
        <f>SUM(BF36:BV36)</f>
        <v>0</v>
      </c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>
        <v>0</v>
      </c>
      <c r="BR36" s="47">
        <v>0</v>
      </c>
      <c r="BS36" s="47">
        <v>0</v>
      </c>
      <c r="BT36" s="47"/>
      <c r="BU36" s="47">
        <v>0</v>
      </c>
      <c r="BV36" s="47">
        <v>0</v>
      </c>
      <c r="BW36" s="114">
        <f>SUM(BX36:CB36)</f>
        <v>0</v>
      </c>
      <c r="BX36" s="47"/>
      <c r="BY36" s="47"/>
      <c r="BZ36" s="47"/>
      <c r="CA36" s="47"/>
      <c r="CB36" s="47">
        <f>SUM(CC36:CF36)</f>
        <v>0</v>
      </c>
      <c r="CC36" s="47">
        <v>0</v>
      </c>
      <c r="CD36" s="47">
        <v>0</v>
      </c>
      <c r="CE36" s="47">
        <v>0</v>
      </c>
      <c r="CF36" s="47">
        <v>0</v>
      </c>
      <c r="CG36" s="47">
        <v>0</v>
      </c>
      <c r="CH36" s="47">
        <v>0</v>
      </c>
      <c r="CI36" s="31">
        <v>0</v>
      </c>
    </row>
    <row r="37" s="32" customFormat="1" ht="15.75" hidden="1" customHeight="1" spans="1:87">
      <c r="A37" s="27">
        <v>62</v>
      </c>
      <c r="B37" s="28" t="s">
        <v>64</v>
      </c>
      <c r="C37" s="29" t="s">
        <v>28</v>
      </c>
      <c r="D37" s="30"/>
      <c r="E37" s="30" t="s">
        <v>240</v>
      </c>
      <c r="F37" s="48">
        <f>G37+BW37+CG37+CH37+CI37</f>
        <v>0</v>
      </c>
      <c r="G37" s="47">
        <f>H37+AS37+BD37</f>
        <v>0</v>
      </c>
      <c r="H37" s="47">
        <f>SUM(I37,L37,Q37,R37,Z37,AF37,AK37,AL37,AM37,AN37,AO37,AP37,AQ37,AR37)</f>
        <v>0</v>
      </c>
      <c r="I37" s="47">
        <f>SUM(J37:K37)</f>
        <v>0</v>
      </c>
      <c r="J37" s="47">
        <v>0</v>
      </c>
      <c r="K37" s="47"/>
      <c r="L37" s="47">
        <f>SUM(M37:P37)</f>
        <v>0</v>
      </c>
      <c r="M37" s="47">
        <v>0</v>
      </c>
      <c r="N37" s="47">
        <v>0</v>
      </c>
      <c r="O37" s="47">
        <v>0</v>
      </c>
      <c r="P37" s="47">
        <v>0</v>
      </c>
      <c r="Q37" s="47"/>
      <c r="R37" s="47">
        <f>SUM(S37:T37)</f>
        <v>0</v>
      </c>
      <c r="S37" s="47">
        <v>0</v>
      </c>
      <c r="T37" s="47">
        <f>SUM(U37:Y37)</f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f>SUM(AA37:AE37)</f>
        <v>0</v>
      </c>
      <c r="AA37" s="47"/>
      <c r="AB37" s="47"/>
      <c r="AC37" s="47"/>
      <c r="AD37" s="47"/>
      <c r="AE37" s="47"/>
      <c r="AF37" s="47">
        <f>SUM(AG37:AJ37)</f>
        <v>0</v>
      </c>
      <c r="AG37" s="47"/>
      <c r="AH37" s="47"/>
      <c r="AI37" s="47"/>
      <c r="AJ37" s="47"/>
      <c r="AK37" s="47"/>
      <c r="AL37" s="47">
        <v>0</v>
      </c>
      <c r="AM37" s="47"/>
      <c r="AN37" s="47">
        <v>0</v>
      </c>
      <c r="AO37" s="47">
        <v>0</v>
      </c>
      <c r="AP37" s="47">
        <v>0</v>
      </c>
      <c r="AQ37" s="47">
        <v>0</v>
      </c>
      <c r="AR37" s="47">
        <v>0</v>
      </c>
      <c r="AS37" s="47">
        <f>AT37+AW37+AZ37+BA37+BB37+BC37</f>
        <v>0</v>
      </c>
      <c r="AT37" s="47">
        <f>SUM(AU37:AV37)</f>
        <v>0</v>
      </c>
      <c r="AU37" s="47">
        <v>0</v>
      </c>
      <c r="AV37" s="47">
        <v>0</v>
      </c>
      <c r="AW37" s="47">
        <f>SUM(AX37:AY37)</f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f>SUM(BE37)</f>
        <v>0</v>
      </c>
      <c r="BE37" s="47">
        <f>SUM(BF37:BV37)</f>
        <v>0</v>
      </c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>
        <v>0</v>
      </c>
      <c r="BR37" s="47">
        <v>0</v>
      </c>
      <c r="BS37" s="47">
        <v>0</v>
      </c>
      <c r="BT37" s="47"/>
      <c r="BU37" s="47">
        <v>0</v>
      </c>
      <c r="BV37" s="47">
        <v>0</v>
      </c>
      <c r="BW37" s="114">
        <f>SUM(BX37:CB37)</f>
        <v>0</v>
      </c>
      <c r="BX37" s="47"/>
      <c r="BY37" s="47"/>
      <c r="BZ37" s="47"/>
      <c r="CA37" s="47"/>
      <c r="CB37" s="47">
        <f>SUM(CC37:CF37)</f>
        <v>0</v>
      </c>
      <c r="CC37" s="47">
        <v>0</v>
      </c>
      <c r="CD37" s="47">
        <v>0</v>
      </c>
      <c r="CE37" s="47">
        <v>0</v>
      </c>
      <c r="CF37" s="47">
        <v>0</v>
      </c>
      <c r="CG37" s="47">
        <v>0</v>
      </c>
      <c r="CH37" s="47">
        <v>0</v>
      </c>
      <c r="CI37" s="31">
        <v>0</v>
      </c>
    </row>
    <row r="38" s="32" customFormat="1" ht="15.75" hidden="1" customHeight="1" spans="1:87">
      <c r="A38" s="27">
        <v>62</v>
      </c>
      <c r="B38" s="28" t="s">
        <v>64</v>
      </c>
      <c r="C38" s="29" t="s">
        <v>28</v>
      </c>
      <c r="D38" s="30"/>
      <c r="E38" s="30" t="s">
        <v>240</v>
      </c>
      <c r="F38" s="48">
        <f>G38+BW38+CG38+CH38+CI38</f>
        <v>0</v>
      </c>
      <c r="G38" s="47">
        <f>H38+AS38+BD38</f>
        <v>0</v>
      </c>
      <c r="H38" s="47">
        <f>SUM(I38,L38,Q38,R38,Z38,AF38,AK38,AL38,AM38,AN38,AO38,AP38,AQ38,AR38)</f>
        <v>0</v>
      </c>
      <c r="I38" s="47">
        <f>SUM(J38:K38)</f>
        <v>0</v>
      </c>
      <c r="J38" s="47">
        <v>0</v>
      </c>
      <c r="K38" s="47"/>
      <c r="L38" s="47">
        <f>SUM(M38:P38)</f>
        <v>0</v>
      </c>
      <c r="M38" s="47">
        <v>0</v>
      </c>
      <c r="N38" s="47">
        <v>0</v>
      </c>
      <c r="O38" s="47">
        <v>0</v>
      </c>
      <c r="P38" s="47">
        <v>0</v>
      </c>
      <c r="Q38" s="47"/>
      <c r="R38" s="47">
        <f>SUM(S38:T38)</f>
        <v>0</v>
      </c>
      <c r="S38" s="47">
        <v>0</v>
      </c>
      <c r="T38" s="47">
        <f>SUM(U38:Y38)</f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f>SUM(AA38:AE38)</f>
        <v>0</v>
      </c>
      <c r="AA38" s="47"/>
      <c r="AB38" s="47"/>
      <c r="AC38" s="47"/>
      <c r="AD38" s="47"/>
      <c r="AE38" s="47"/>
      <c r="AF38" s="47">
        <f>SUM(AG38:AJ38)</f>
        <v>0</v>
      </c>
      <c r="AG38" s="47"/>
      <c r="AH38" s="47"/>
      <c r="AI38" s="47"/>
      <c r="AJ38" s="47"/>
      <c r="AK38" s="47"/>
      <c r="AL38" s="47">
        <v>0</v>
      </c>
      <c r="AM38" s="47"/>
      <c r="AN38" s="47">
        <v>0</v>
      </c>
      <c r="AO38" s="47">
        <v>0</v>
      </c>
      <c r="AP38" s="47">
        <v>0</v>
      </c>
      <c r="AQ38" s="47">
        <v>0</v>
      </c>
      <c r="AR38" s="47">
        <v>0</v>
      </c>
      <c r="AS38" s="47">
        <f>AT38+AW38+AZ38+BA38+BB38+BC38</f>
        <v>0</v>
      </c>
      <c r="AT38" s="47">
        <f>SUM(AU38:AV38)</f>
        <v>0</v>
      </c>
      <c r="AU38" s="47">
        <v>0</v>
      </c>
      <c r="AV38" s="47">
        <v>0</v>
      </c>
      <c r="AW38" s="47">
        <f>SUM(AX38:AY38)</f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f>SUM(BE38)</f>
        <v>0</v>
      </c>
      <c r="BE38" s="47">
        <f>SUM(BF38:BV38)</f>
        <v>0</v>
      </c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>
        <v>0</v>
      </c>
      <c r="BR38" s="47">
        <v>0</v>
      </c>
      <c r="BS38" s="47">
        <v>0</v>
      </c>
      <c r="BT38" s="47"/>
      <c r="BU38" s="47">
        <v>0</v>
      </c>
      <c r="BV38" s="47">
        <v>0</v>
      </c>
      <c r="BW38" s="114">
        <f>SUM(BX38:CB38)</f>
        <v>0</v>
      </c>
      <c r="BX38" s="47"/>
      <c r="BY38" s="47"/>
      <c r="BZ38" s="47"/>
      <c r="CA38" s="47"/>
      <c r="CB38" s="47">
        <f>SUM(CC38:CF38)</f>
        <v>0</v>
      </c>
      <c r="CC38" s="47">
        <v>0</v>
      </c>
      <c r="CD38" s="47">
        <v>0</v>
      </c>
      <c r="CE38" s="47">
        <v>0</v>
      </c>
      <c r="CF38" s="47">
        <v>0</v>
      </c>
      <c r="CG38" s="47">
        <v>0</v>
      </c>
      <c r="CH38" s="47">
        <v>0</v>
      </c>
      <c r="CI38" s="31">
        <v>0</v>
      </c>
    </row>
    <row r="39" s="32" customFormat="1" ht="15.75" hidden="1" customHeight="1" spans="1:87">
      <c r="A39" s="27">
        <v>62</v>
      </c>
      <c r="B39" s="28" t="s">
        <v>64</v>
      </c>
      <c r="C39" s="29" t="s">
        <v>28</v>
      </c>
      <c r="D39" s="30" t="s">
        <v>198</v>
      </c>
      <c r="E39" s="30" t="s">
        <v>201</v>
      </c>
      <c r="F39" s="48">
        <f>G39+BW39+CG39+CH39+CI39</f>
        <v>0</v>
      </c>
      <c r="G39" s="47">
        <f>H39+AS39+BD39</f>
        <v>0</v>
      </c>
      <c r="H39" s="47">
        <f>SUM(I39,L39,Q39,R39,Z39,AF39,AK39,AL39,AM39,AN39,AO39,AP39,AQ39,AR39)</f>
        <v>0</v>
      </c>
      <c r="I39" s="47">
        <f>SUM(J39:K39)</f>
        <v>0</v>
      </c>
      <c r="J39" s="47"/>
      <c r="K39" s="47"/>
      <c r="L39" s="47">
        <f>SUM(M39:P39)</f>
        <v>0</v>
      </c>
      <c r="M39" s="47"/>
      <c r="N39" s="47"/>
      <c r="O39" s="47"/>
      <c r="P39" s="47"/>
      <c r="Q39" s="47"/>
      <c r="R39" s="47">
        <f>SUM(S39:T39)</f>
        <v>0</v>
      </c>
      <c r="S39" s="47"/>
      <c r="T39" s="47">
        <f>SUM(U39:Y39)</f>
        <v>0</v>
      </c>
      <c r="U39" s="47"/>
      <c r="V39" s="47"/>
      <c r="W39" s="47"/>
      <c r="X39" s="47"/>
      <c r="Y39" s="47"/>
      <c r="Z39" s="47">
        <f>SUM(AA39:AE39)</f>
        <v>0</v>
      </c>
      <c r="AA39" s="47"/>
      <c r="AB39" s="47"/>
      <c r="AC39" s="47"/>
      <c r="AD39" s="47"/>
      <c r="AE39" s="47"/>
      <c r="AF39" s="47">
        <f>SUM(AG39:AJ39)</f>
        <v>0</v>
      </c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>
        <f>AT39+AW39+AZ39+BA39+BB39+BC39</f>
        <v>0</v>
      </c>
      <c r="AT39" s="47">
        <f>SUM(AU39:AV39)</f>
        <v>0</v>
      </c>
      <c r="AU39" s="47"/>
      <c r="AV39" s="47"/>
      <c r="AW39" s="47">
        <f>SUM(AX39:AY39)</f>
        <v>0</v>
      </c>
      <c r="AX39" s="47"/>
      <c r="AY39" s="47"/>
      <c r="AZ39" s="47"/>
      <c r="BA39" s="47"/>
      <c r="BB39" s="47"/>
      <c r="BC39" s="47"/>
      <c r="BD39" s="47">
        <f>SUM(BE39)</f>
        <v>0</v>
      </c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114">
        <f>SUM(BX39:CB39)</f>
        <v>0</v>
      </c>
      <c r="BX39" s="47"/>
      <c r="BY39" s="47"/>
      <c r="BZ39" s="47"/>
      <c r="CA39" s="47"/>
      <c r="CB39" s="47">
        <f>SUM(CC39:CF39)</f>
        <v>0</v>
      </c>
      <c r="CC39" s="47"/>
      <c r="CD39" s="47"/>
      <c r="CE39" s="47"/>
      <c r="CF39" s="47"/>
      <c r="CG39" s="47"/>
      <c r="CH39" s="47"/>
      <c r="CI39" s="31"/>
    </row>
    <row r="40" s="2" customFormat="1" ht="15.75" hidden="1" customHeight="1" spans="1:87">
      <c r="A40" s="111">
        <v>63</v>
      </c>
      <c r="B40" s="23" t="s">
        <v>65</v>
      </c>
      <c r="C40" s="24" t="s">
        <v>28</v>
      </c>
      <c r="D40" s="25"/>
      <c r="E40" s="25"/>
      <c r="F40" s="112">
        <f>SUM('05支出总表(功能分类)'!H50:H54)-'05支出总表(功能分类)'!H49</f>
        <v>0</v>
      </c>
      <c r="G40" s="112">
        <f>SUM('05支出总表(功能分类)'!I50:I54)-'05支出总表(功能分类)'!I49</f>
        <v>0</v>
      </c>
      <c r="H40" s="112">
        <f>SUM('05支出总表(功能分类)'!J50:J54)-'05支出总表(功能分类)'!J49</f>
        <v>0</v>
      </c>
      <c r="I40" s="112">
        <f>SUM('05支出总表(功能分类)'!K50:K54)-'05支出总表(功能分类)'!K49</f>
        <v>0</v>
      </c>
      <c r="J40" s="112">
        <f>SUM('05支出总表(功能分类)'!L50:L54)-'05支出总表(功能分类)'!L49</f>
        <v>0</v>
      </c>
      <c r="K40" s="112">
        <f>SUM('05支出总表(功能分类)'!M50:M54)-'05支出总表(功能分类)'!M49</f>
        <v>0</v>
      </c>
      <c r="L40" s="112">
        <f>SUM('05支出总表(功能分类)'!N50:N54)-'05支出总表(功能分类)'!N49</f>
        <v>0</v>
      </c>
      <c r="M40" s="112">
        <f>SUM('05支出总表(功能分类)'!O50:O54)-'05支出总表(功能分类)'!O49</f>
        <v>0</v>
      </c>
      <c r="N40" s="112">
        <f>SUM('05支出总表(功能分类)'!P50:P54)-'05支出总表(功能分类)'!P49</f>
        <v>0</v>
      </c>
      <c r="O40" s="112">
        <f>SUM('05支出总表(功能分类)'!Q50:Q54)-'05支出总表(功能分类)'!Q49</f>
        <v>0</v>
      </c>
      <c r="P40" s="112">
        <f>SUM('05支出总表(功能分类)'!R50:R54)-'05支出总表(功能分类)'!R49</f>
        <v>0</v>
      </c>
      <c r="Q40" s="112">
        <f>SUM('05支出总表(功能分类)'!S50:S54)-'05支出总表(功能分类)'!S49</f>
        <v>0</v>
      </c>
      <c r="R40" s="112">
        <f>SUM('05支出总表(功能分类)'!T50:T54)-'05支出总表(功能分类)'!T49</f>
        <v>0</v>
      </c>
      <c r="S40" s="112">
        <f>SUM('05支出总表(功能分类)'!U50:U54)-'05支出总表(功能分类)'!U49</f>
        <v>0</v>
      </c>
      <c r="T40" s="112">
        <f>SUM('05支出总表(功能分类)'!V50:V54)-'05支出总表(功能分类)'!V49</f>
        <v>0</v>
      </c>
      <c r="U40" s="112">
        <f>SUM('05支出总表(功能分类)'!W50:W54)-'05支出总表(功能分类)'!W49</f>
        <v>0</v>
      </c>
      <c r="V40" s="112">
        <f>SUM('05支出总表(功能分类)'!X50:X54)-'05支出总表(功能分类)'!X49</f>
        <v>0</v>
      </c>
      <c r="W40" s="112">
        <f>SUM('05支出总表(功能分类)'!Y50:Y54)-'05支出总表(功能分类)'!Y49</f>
        <v>0</v>
      </c>
      <c r="X40" s="112">
        <f>SUM('05支出总表(功能分类)'!Z50:Z54)-'05支出总表(功能分类)'!Z49</f>
        <v>0</v>
      </c>
      <c r="Y40" s="112">
        <f>SUM('05支出总表(功能分类)'!AA50:AA54)-'05支出总表(功能分类)'!AA49</f>
        <v>0</v>
      </c>
      <c r="Z40" s="112">
        <f>SUM('05支出总表(功能分类)'!AB50:AB54)-'05支出总表(功能分类)'!AB49</f>
        <v>0</v>
      </c>
      <c r="AA40" s="112">
        <f>SUM('05支出总表(功能分类)'!AC50:AC54)-'05支出总表(功能分类)'!AC49</f>
        <v>0</v>
      </c>
      <c r="AB40" s="112">
        <f>SUM('05支出总表(功能分类)'!AD50:AD54)-'05支出总表(功能分类)'!AD49</f>
        <v>0</v>
      </c>
      <c r="AC40" s="112">
        <f>SUM('05支出总表(功能分类)'!AE50:AE54)-'05支出总表(功能分类)'!AE49</f>
        <v>0</v>
      </c>
      <c r="AD40" s="112">
        <f>SUM('05支出总表(功能分类)'!AF50:AF54)-'05支出总表(功能分类)'!AF49</f>
        <v>0</v>
      </c>
      <c r="AE40" s="112">
        <f>SUM('05支出总表(功能分类)'!AG50:AG54)-'05支出总表(功能分类)'!AG49</f>
        <v>0</v>
      </c>
      <c r="AF40" s="112">
        <f>SUM('05支出总表(功能分类)'!AH50:AH54)-'05支出总表(功能分类)'!AH49</f>
        <v>0</v>
      </c>
      <c r="AG40" s="112">
        <f>SUM('05支出总表(功能分类)'!AI50:AI54)-'05支出总表(功能分类)'!AI49</f>
        <v>0</v>
      </c>
      <c r="AH40" s="112">
        <f>SUM('05支出总表(功能分类)'!AJ50:AJ54)-'05支出总表(功能分类)'!AJ49</f>
        <v>0</v>
      </c>
      <c r="AI40" s="112">
        <f>SUM('05支出总表(功能分类)'!AK50:AK54)-'05支出总表(功能分类)'!AK49</f>
        <v>0</v>
      </c>
      <c r="AJ40" s="112">
        <f>SUM('05支出总表(功能分类)'!AL50:AL54)-'05支出总表(功能分类)'!AL49</f>
        <v>0</v>
      </c>
      <c r="AK40" s="112">
        <f>SUM('05支出总表(功能分类)'!AM50:AM54)-'05支出总表(功能分类)'!AM49</f>
        <v>0</v>
      </c>
      <c r="AL40" s="112">
        <f>SUM('05支出总表(功能分类)'!AN50:AN54)-'05支出总表(功能分类)'!AN49</f>
        <v>0</v>
      </c>
      <c r="AM40" s="112">
        <f>SUM('05支出总表(功能分类)'!AO50:AO54)-'05支出总表(功能分类)'!AO49</f>
        <v>0</v>
      </c>
      <c r="AN40" s="112">
        <f>SUM('05支出总表(功能分类)'!AP50:AP54)-'05支出总表(功能分类)'!AP49</f>
        <v>0</v>
      </c>
      <c r="AO40" s="112">
        <f>SUM('05支出总表(功能分类)'!AQ50:AQ54)-'05支出总表(功能分类)'!AQ49</f>
        <v>0</v>
      </c>
      <c r="AP40" s="112">
        <f>SUM('05支出总表(功能分类)'!AR50:AR54)-'05支出总表(功能分类)'!AR49</f>
        <v>0</v>
      </c>
      <c r="AQ40" s="112">
        <f>SUM('05支出总表(功能分类)'!AS50:AS54)-'05支出总表(功能分类)'!AS49</f>
        <v>0</v>
      </c>
      <c r="AR40" s="112">
        <f>SUM('05支出总表(功能分类)'!AT50:AT54)-'05支出总表(功能分类)'!AT49</f>
        <v>0</v>
      </c>
      <c r="AS40" s="112">
        <f>SUM('05支出总表(功能分类)'!AU50:AU54)-'05支出总表(功能分类)'!AU49</f>
        <v>0</v>
      </c>
      <c r="AT40" s="112">
        <f>SUM('05支出总表(功能分类)'!AV50:AV54)-'05支出总表(功能分类)'!AV49</f>
        <v>0</v>
      </c>
      <c r="AU40" s="112">
        <f>SUM('05支出总表(功能分类)'!AW50:AW54)-'05支出总表(功能分类)'!AW49</f>
        <v>0</v>
      </c>
      <c r="AV40" s="112">
        <f>SUM('05支出总表(功能分类)'!AX50:AX54)-'05支出总表(功能分类)'!AX49</f>
        <v>0</v>
      </c>
      <c r="AW40" s="112">
        <f>SUM('05支出总表(功能分类)'!AY50:AY54)-'05支出总表(功能分类)'!AY49</f>
        <v>0</v>
      </c>
      <c r="AX40" s="112">
        <f>SUM('05支出总表(功能分类)'!AZ50:AZ54)-'05支出总表(功能分类)'!AZ49</f>
        <v>0</v>
      </c>
      <c r="AY40" s="112">
        <f>SUM('05支出总表(功能分类)'!BA50:BA54)-'05支出总表(功能分类)'!BA49</f>
        <v>0</v>
      </c>
      <c r="AZ40" s="112">
        <f>SUM('05支出总表(功能分类)'!BB50:BB54)-'05支出总表(功能分类)'!BB49</f>
        <v>0</v>
      </c>
      <c r="BA40" s="112">
        <f>SUM('05支出总表(功能分类)'!BC50:BC54)-'05支出总表(功能分类)'!BC49</f>
        <v>0</v>
      </c>
      <c r="BB40" s="112">
        <f>SUM('05支出总表(功能分类)'!BD50:BD54)-'05支出总表(功能分类)'!BD49</f>
        <v>0</v>
      </c>
      <c r="BC40" s="112">
        <f>SUM('05支出总表(功能分类)'!BE50:BE54)-'05支出总表(功能分类)'!BE49</f>
        <v>0</v>
      </c>
      <c r="BD40" s="112">
        <f>SUM('05支出总表(功能分类)'!BF50:BF54)-'05支出总表(功能分类)'!BF49</f>
        <v>0</v>
      </c>
      <c r="BE40" s="112">
        <f>SUM('05支出总表(功能分类)'!BG50:BG54)-'05支出总表(功能分类)'!BG49</f>
        <v>0</v>
      </c>
      <c r="BF40" s="112">
        <f>SUM('05支出总表(功能分类)'!BH50:BH54)-'05支出总表(功能分类)'!BH49</f>
        <v>0</v>
      </c>
      <c r="BG40" s="112">
        <f>SUM('05支出总表(功能分类)'!BI50:BI54)-'05支出总表(功能分类)'!BI49</f>
        <v>0</v>
      </c>
      <c r="BH40" s="112">
        <f>SUM('05支出总表(功能分类)'!BJ50:BJ54)-'05支出总表(功能分类)'!BJ49</f>
        <v>0</v>
      </c>
      <c r="BI40" s="112">
        <f>SUM('05支出总表(功能分类)'!BK50:BK54)-'05支出总表(功能分类)'!BK49</f>
        <v>0</v>
      </c>
      <c r="BJ40" s="112">
        <f>SUM('05支出总表(功能分类)'!BL50:BL54)-'05支出总表(功能分类)'!BL49</f>
        <v>0</v>
      </c>
      <c r="BK40" s="112">
        <f>SUM('05支出总表(功能分类)'!BM50:BM54)-'05支出总表(功能分类)'!BM49</f>
        <v>0</v>
      </c>
      <c r="BL40" s="112">
        <f>SUM('05支出总表(功能分类)'!BN50:BN54)-'05支出总表(功能分类)'!BN49</f>
        <v>0</v>
      </c>
      <c r="BM40" s="112">
        <f>SUM('05支出总表(功能分类)'!BO50:BO54)-'05支出总表(功能分类)'!BO49</f>
        <v>0</v>
      </c>
      <c r="BN40" s="112">
        <f>SUM('05支出总表(功能分类)'!BP50:BP54)-'05支出总表(功能分类)'!BP49</f>
        <v>0</v>
      </c>
      <c r="BO40" s="112">
        <f>SUM('05支出总表(功能分类)'!BQ50:BQ54)-'05支出总表(功能分类)'!BQ49</f>
        <v>0</v>
      </c>
      <c r="BP40" s="112">
        <f>SUM('05支出总表(功能分类)'!BR50:BR54)-'05支出总表(功能分类)'!BR49</f>
        <v>0</v>
      </c>
      <c r="BQ40" s="112">
        <f>SUM('05支出总表(功能分类)'!BS50:BS54)-'05支出总表(功能分类)'!BS49</f>
        <v>0</v>
      </c>
      <c r="BR40" s="112">
        <f>SUM('05支出总表(功能分类)'!BT50:BT54)-'05支出总表(功能分类)'!BT49</f>
        <v>0</v>
      </c>
      <c r="BS40" s="112">
        <f>SUM('05支出总表(功能分类)'!BU50:BU54)-'05支出总表(功能分类)'!BU49</f>
        <v>0</v>
      </c>
      <c r="BT40" s="112">
        <f>SUM('05支出总表(功能分类)'!BV50:BV54)-'05支出总表(功能分类)'!BV49</f>
        <v>0</v>
      </c>
      <c r="BU40" s="112">
        <f>SUM('05支出总表(功能分类)'!BW50:BW54)-'05支出总表(功能分类)'!BW49</f>
        <v>0</v>
      </c>
      <c r="BV40" s="112">
        <f>SUM('05支出总表(功能分类)'!BX50:BX54)-'05支出总表(功能分类)'!BX49</f>
        <v>0</v>
      </c>
      <c r="BW40" s="112">
        <f>SUM('05支出总表(功能分类)'!BY50:BY54)-'05支出总表(功能分类)'!BY49</f>
        <v>0</v>
      </c>
      <c r="BX40" s="112">
        <f>SUM('05支出总表(功能分类)'!BZ50:BZ54)-'05支出总表(功能分类)'!BZ49</f>
        <v>0</v>
      </c>
      <c r="BY40" s="112">
        <f>SUM('05支出总表(功能分类)'!CA50:CA54)-'05支出总表(功能分类)'!CA49</f>
        <v>0</v>
      </c>
      <c r="BZ40" s="112">
        <f>SUM('05支出总表(功能分类)'!CB50:CB54)-'05支出总表(功能分类)'!CB49</f>
        <v>0</v>
      </c>
      <c r="CA40" s="112">
        <f>SUM('05支出总表(功能分类)'!CC50:CC54)-'05支出总表(功能分类)'!CC49</f>
        <v>0</v>
      </c>
      <c r="CB40" s="112">
        <f>SUM('05支出总表(功能分类)'!CD50:CD54)-'05支出总表(功能分类)'!CD49</f>
        <v>0</v>
      </c>
      <c r="CC40" s="112">
        <f>SUM('05支出总表(功能分类)'!CE50:CE54)-'05支出总表(功能分类)'!CE49</f>
        <v>0</v>
      </c>
      <c r="CD40" s="112">
        <f>SUM('05支出总表(功能分类)'!CF50:CF54)-'05支出总表(功能分类)'!CF49</f>
        <v>0</v>
      </c>
      <c r="CE40" s="112">
        <f>SUM('05支出总表(功能分类)'!CG50:CG54)-'05支出总表(功能分类)'!CG49</f>
        <v>0</v>
      </c>
      <c r="CF40" s="112">
        <f>SUM('05支出总表(功能分类)'!CH50:CH54)-'05支出总表(功能分类)'!CH49</f>
        <v>0</v>
      </c>
      <c r="CG40" s="112">
        <f>SUM('05支出总表(功能分类)'!CI50:CI54)-'05支出总表(功能分类)'!CI49</f>
        <v>0</v>
      </c>
      <c r="CH40" s="112">
        <f>SUM('05支出总表(功能分类)'!CJ50:CJ54)-'05支出总表(功能分类)'!CJ49</f>
        <v>0</v>
      </c>
      <c r="CI40" s="26">
        <f>SUM('05支出总表(功能分类)'!CK50:CK54)-'05支出总表(功能分类)'!CK49</f>
        <v>0</v>
      </c>
    </row>
    <row r="41" s="32" customFormat="1" ht="15.75" hidden="1" customHeight="1" spans="1:87">
      <c r="A41" s="27">
        <v>63</v>
      </c>
      <c r="B41" s="28" t="s">
        <v>65</v>
      </c>
      <c r="C41" s="29" t="s">
        <v>28</v>
      </c>
      <c r="D41" s="30"/>
      <c r="E41" s="30" t="s">
        <v>240</v>
      </c>
      <c r="F41" s="48">
        <f t="shared" ref="F41:F46" si="30">G41+BW41+CG41+CH41+CI41</f>
        <v>0</v>
      </c>
      <c r="G41" s="47">
        <f t="shared" ref="G41:G46" si="31">H41+AS41+BD41</f>
        <v>0</v>
      </c>
      <c r="H41" s="47">
        <f t="shared" ref="H41:H46" si="32">SUM(I41,L41,Q41,R41,Z41,AF41,AK41,AL41,AM41,AN41,AO41,AP41,AQ41,AR41)</f>
        <v>0</v>
      </c>
      <c r="I41" s="47">
        <f t="shared" ref="I41:I46" si="33">SUM(J41:K41)</f>
        <v>0</v>
      </c>
      <c r="J41" s="47">
        <v>0</v>
      </c>
      <c r="K41" s="47"/>
      <c r="L41" s="47">
        <f t="shared" ref="L41:L46" si="34">SUM(M41:P41)</f>
        <v>0</v>
      </c>
      <c r="M41" s="47">
        <v>0</v>
      </c>
      <c r="N41" s="47">
        <v>0</v>
      </c>
      <c r="O41" s="47">
        <v>0</v>
      </c>
      <c r="P41" s="47">
        <v>0</v>
      </c>
      <c r="Q41" s="47"/>
      <c r="R41" s="47">
        <f t="shared" ref="R41:R46" si="35">SUM(S41:T41)</f>
        <v>0</v>
      </c>
      <c r="S41" s="47">
        <v>0</v>
      </c>
      <c r="T41" s="47">
        <f t="shared" ref="T41:T46" si="36">SUM(U41:Y41)</f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f t="shared" ref="Z41:Z46" si="37">SUM(AA41:AE41)</f>
        <v>0</v>
      </c>
      <c r="AA41" s="47"/>
      <c r="AB41" s="47"/>
      <c r="AC41" s="47"/>
      <c r="AD41" s="47"/>
      <c r="AE41" s="47"/>
      <c r="AF41" s="47">
        <f t="shared" ref="AF41:AF46" si="38">SUM(AG41:AJ41)</f>
        <v>0</v>
      </c>
      <c r="AG41" s="47"/>
      <c r="AH41" s="47"/>
      <c r="AI41" s="47"/>
      <c r="AJ41" s="47"/>
      <c r="AK41" s="47"/>
      <c r="AL41" s="47">
        <v>0</v>
      </c>
      <c r="AM41" s="47"/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f t="shared" ref="AS41:AS46" si="39">AT41+AW41+AZ41+BA41+BB41+BC41</f>
        <v>0</v>
      </c>
      <c r="AT41" s="47">
        <f t="shared" ref="AT41:AT46" si="40">SUM(AU41:AV41)</f>
        <v>0</v>
      </c>
      <c r="AU41" s="47">
        <v>0</v>
      </c>
      <c r="AV41" s="47">
        <v>0</v>
      </c>
      <c r="AW41" s="47">
        <f t="shared" ref="AW41:AW46" si="41">SUM(AX41:AY41)</f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f t="shared" ref="BD41:BD46" si="42">SUM(BE41)</f>
        <v>0</v>
      </c>
      <c r="BE41" s="47">
        <f>SUM(BF41:BV41)</f>
        <v>0</v>
      </c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>
        <v>0</v>
      </c>
      <c r="BR41" s="47">
        <v>0</v>
      </c>
      <c r="BS41" s="47">
        <v>0</v>
      </c>
      <c r="BT41" s="47"/>
      <c r="BU41" s="47">
        <v>0</v>
      </c>
      <c r="BV41" s="47">
        <v>0</v>
      </c>
      <c r="BW41" s="114">
        <f t="shared" ref="BW41:BW46" si="43">SUM(BX41:CB41)</f>
        <v>0</v>
      </c>
      <c r="BX41" s="47"/>
      <c r="BY41" s="47"/>
      <c r="BZ41" s="47"/>
      <c r="CA41" s="47"/>
      <c r="CB41" s="47">
        <f t="shared" ref="CB41:CB46" si="44">SUM(CC41:CF41)</f>
        <v>0</v>
      </c>
      <c r="CC41" s="47">
        <v>0</v>
      </c>
      <c r="CD41" s="47">
        <v>0</v>
      </c>
      <c r="CE41" s="47">
        <v>0</v>
      </c>
      <c r="CF41" s="47">
        <v>0</v>
      </c>
      <c r="CG41" s="47">
        <v>0</v>
      </c>
      <c r="CH41" s="47">
        <v>0</v>
      </c>
      <c r="CI41" s="31">
        <v>0</v>
      </c>
    </row>
    <row r="42" s="32" customFormat="1" ht="15.75" hidden="1" customHeight="1" spans="1:87">
      <c r="A42" s="27">
        <v>63</v>
      </c>
      <c r="B42" s="28" t="s">
        <v>65</v>
      </c>
      <c r="C42" s="29" t="s">
        <v>28</v>
      </c>
      <c r="D42" s="30"/>
      <c r="E42" s="30" t="s">
        <v>240</v>
      </c>
      <c r="F42" s="48">
        <f t="shared" si="30"/>
        <v>0</v>
      </c>
      <c r="G42" s="47">
        <f t="shared" si="31"/>
        <v>0</v>
      </c>
      <c r="H42" s="47">
        <f t="shared" si="32"/>
        <v>0</v>
      </c>
      <c r="I42" s="47">
        <f t="shared" si="33"/>
        <v>0</v>
      </c>
      <c r="J42" s="47">
        <v>0</v>
      </c>
      <c r="K42" s="47"/>
      <c r="L42" s="47">
        <f t="shared" si="34"/>
        <v>0</v>
      </c>
      <c r="M42" s="47">
        <v>0</v>
      </c>
      <c r="N42" s="47">
        <v>0</v>
      </c>
      <c r="O42" s="47">
        <v>0</v>
      </c>
      <c r="P42" s="47">
        <v>0</v>
      </c>
      <c r="Q42" s="47"/>
      <c r="R42" s="47">
        <f t="shared" si="35"/>
        <v>0</v>
      </c>
      <c r="S42" s="47">
        <v>0</v>
      </c>
      <c r="T42" s="47">
        <f t="shared" si="36"/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f t="shared" si="37"/>
        <v>0</v>
      </c>
      <c r="AA42" s="47"/>
      <c r="AB42" s="47"/>
      <c r="AC42" s="47"/>
      <c r="AD42" s="47"/>
      <c r="AE42" s="47"/>
      <c r="AF42" s="47">
        <f t="shared" si="38"/>
        <v>0</v>
      </c>
      <c r="AG42" s="47"/>
      <c r="AH42" s="47"/>
      <c r="AI42" s="47"/>
      <c r="AJ42" s="47"/>
      <c r="AK42" s="47"/>
      <c r="AL42" s="47">
        <v>0</v>
      </c>
      <c r="AM42" s="47"/>
      <c r="AN42" s="47">
        <v>0</v>
      </c>
      <c r="AO42" s="47">
        <v>0</v>
      </c>
      <c r="AP42" s="47">
        <v>0</v>
      </c>
      <c r="AQ42" s="47">
        <v>0</v>
      </c>
      <c r="AR42" s="47">
        <v>0</v>
      </c>
      <c r="AS42" s="47">
        <f t="shared" si="39"/>
        <v>0</v>
      </c>
      <c r="AT42" s="47">
        <f t="shared" si="40"/>
        <v>0</v>
      </c>
      <c r="AU42" s="47">
        <v>0</v>
      </c>
      <c r="AV42" s="47">
        <v>0</v>
      </c>
      <c r="AW42" s="47">
        <f t="shared" si="41"/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f t="shared" si="42"/>
        <v>0</v>
      </c>
      <c r="BE42" s="47">
        <f>SUM(BF42:BV42)</f>
        <v>0</v>
      </c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>
        <v>0</v>
      </c>
      <c r="BR42" s="47">
        <v>0</v>
      </c>
      <c r="BS42" s="47">
        <v>0</v>
      </c>
      <c r="BT42" s="47"/>
      <c r="BU42" s="47">
        <v>0</v>
      </c>
      <c r="BV42" s="47">
        <v>0</v>
      </c>
      <c r="BW42" s="114">
        <f t="shared" si="43"/>
        <v>0</v>
      </c>
      <c r="BX42" s="47"/>
      <c r="BY42" s="47"/>
      <c r="BZ42" s="47"/>
      <c r="CA42" s="47"/>
      <c r="CB42" s="47">
        <f t="shared" si="44"/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31">
        <v>0</v>
      </c>
    </row>
    <row r="43" s="32" customFormat="1" ht="15.75" hidden="1" customHeight="1" spans="1:87">
      <c r="A43" s="27">
        <v>63</v>
      </c>
      <c r="B43" s="28" t="s">
        <v>65</v>
      </c>
      <c r="C43" s="29" t="s">
        <v>28</v>
      </c>
      <c r="D43" s="30"/>
      <c r="E43" s="30" t="s">
        <v>240</v>
      </c>
      <c r="F43" s="48">
        <f t="shared" si="30"/>
        <v>0</v>
      </c>
      <c r="G43" s="47">
        <f t="shared" si="31"/>
        <v>0</v>
      </c>
      <c r="H43" s="47">
        <f t="shared" si="32"/>
        <v>0</v>
      </c>
      <c r="I43" s="47">
        <f t="shared" si="33"/>
        <v>0</v>
      </c>
      <c r="J43" s="47">
        <v>0</v>
      </c>
      <c r="K43" s="47"/>
      <c r="L43" s="47">
        <f t="shared" si="34"/>
        <v>0</v>
      </c>
      <c r="M43" s="47">
        <v>0</v>
      </c>
      <c r="N43" s="47">
        <v>0</v>
      </c>
      <c r="O43" s="47">
        <v>0</v>
      </c>
      <c r="P43" s="47">
        <v>0</v>
      </c>
      <c r="Q43" s="47"/>
      <c r="R43" s="47">
        <f t="shared" si="35"/>
        <v>0</v>
      </c>
      <c r="S43" s="47">
        <v>0</v>
      </c>
      <c r="T43" s="47">
        <f t="shared" si="36"/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f t="shared" si="37"/>
        <v>0</v>
      </c>
      <c r="AA43" s="47"/>
      <c r="AB43" s="47"/>
      <c r="AC43" s="47"/>
      <c r="AD43" s="47"/>
      <c r="AE43" s="47"/>
      <c r="AF43" s="47">
        <f t="shared" si="38"/>
        <v>0</v>
      </c>
      <c r="AG43" s="47"/>
      <c r="AH43" s="47"/>
      <c r="AI43" s="47"/>
      <c r="AJ43" s="47"/>
      <c r="AK43" s="47"/>
      <c r="AL43" s="47">
        <v>0</v>
      </c>
      <c r="AM43" s="47"/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f t="shared" si="39"/>
        <v>0</v>
      </c>
      <c r="AT43" s="47">
        <f t="shared" si="40"/>
        <v>0</v>
      </c>
      <c r="AU43" s="47">
        <v>0</v>
      </c>
      <c r="AV43" s="47">
        <v>0</v>
      </c>
      <c r="AW43" s="47">
        <f t="shared" si="41"/>
        <v>0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f t="shared" si="42"/>
        <v>0</v>
      </c>
      <c r="BE43" s="47">
        <f>SUM(BF43:BV43)</f>
        <v>0</v>
      </c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>
        <v>0</v>
      </c>
      <c r="BR43" s="47">
        <v>0</v>
      </c>
      <c r="BS43" s="47">
        <v>0</v>
      </c>
      <c r="BT43" s="47"/>
      <c r="BU43" s="47">
        <v>0</v>
      </c>
      <c r="BV43" s="47">
        <v>0</v>
      </c>
      <c r="BW43" s="114">
        <f t="shared" si="43"/>
        <v>0</v>
      </c>
      <c r="BX43" s="47"/>
      <c r="BY43" s="47"/>
      <c r="BZ43" s="47"/>
      <c r="CA43" s="47"/>
      <c r="CB43" s="47">
        <f t="shared" si="44"/>
        <v>0</v>
      </c>
      <c r="CC43" s="47">
        <v>0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31">
        <v>0</v>
      </c>
    </row>
    <row r="44" s="32" customFormat="1" ht="15.75" hidden="1" customHeight="1" spans="1:87">
      <c r="A44" s="27">
        <v>63</v>
      </c>
      <c r="B44" s="28" t="s">
        <v>65</v>
      </c>
      <c r="C44" s="29" t="s">
        <v>28</v>
      </c>
      <c r="D44" s="30"/>
      <c r="E44" s="30" t="s">
        <v>240</v>
      </c>
      <c r="F44" s="48">
        <f t="shared" si="30"/>
        <v>0</v>
      </c>
      <c r="G44" s="47">
        <f t="shared" si="31"/>
        <v>0</v>
      </c>
      <c r="H44" s="47">
        <f t="shared" si="32"/>
        <v>0</v>
      </c>
      <c r="I44" s="47">
        <f t="shared" si="33"/>
        <v>0</v>
      </c>
      <c r="J44" s="47">
        <v>0</v>
      </c>
      <c r="K44" s="47"/>
      <c r="L44" s="47">
        <f t="shared" si="34"/>
        <v>0</v>
      </c>
      <c r="M44" s="47">
        <v>0</v>
      </c>
      <c r="N44" s="47">
        <v>0</v>
      </c>
      <c r="O44" s="47">
        <v>0</v>
      </c>
      <c r="P44" s="47">
        <v>0</v>
      </c>
      <c r="Q44" s="47"/>
      <c r="R44" s="47">
        <f t="shared" si="35"/>
        <v>0</v>
      </c>
      <c r="S44" s="47">
        <v>0</v>
      </c>
      <c r="T44" s="47">
        <f t="shared" si="36"/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f t="shared" si="37"/>
        <v>0</v>
      </c>
      <c r="AA44" s="47"/>
      <c r="AB44" s="47"/>
      <c r="AC44" s="47"/>
      <c r="AD44" s="47"/>
      <c r="AE44" s="47"/>
      <c r="AF44" s="47">
        <f t="shared" si="38"/>
        <v>0</v>
      </c>
      <c r="AG44" s="47"/>
      <c r="AH44" s="47"/>
      <c r="AI44" s="47"/>
      <c r="AJ44" s="47"/>
      <c r="AK44" s="47"/>
      <c r="AL44" s="47">
        <v>0</v>
      </c>
      <c r="AM44" s="47"/>
      <c r="AN44" s="47">
        <v>0</v>
      </c>
      <c r="AO44" s="47">
        <v>0</v>
      </c>
      <c r="AP44" s="47">
        <v>0</v>
      </c>
      <c r="AQ44" s="47">
        <v>0</v>
      </c>
      <c r="AR44" s="47">
        <v>0</v>
      </c>
      <c r="AS44" s="47">
        <f t="shared" si="39"/>
        <v>0</v>
      </c>
      <c r="AT44" s="47">
        <f t="shared" si="40"/>
        <v>0</v>
      </c>
      <c r="AU44" s="47">
        <v>0</v>
      </c>
      <c r="AV44" s="47">
        <v>0</v>
      </c>
      <c r="AW44" s="47">
        <f t="shared" si="41"/>
        <v>0</v>
      </c>
      <c r="AX44" s="47">
        <v>0</v>
      </c>
      <c r="AY44" s="47">
        <v>0</v>
      </c>
      <c r="AZ44" s="47">
        <v>0</v>
      </c>
      <c r="BA44" s="47">
        <v>0</v>
      </c>
      <c r="BB44" s="47">
        <v>0</v>
      </c>
      <c r="BC44" s="47">
        <v>0</v>
      </c>
      <c r="BD44" s="47">
        <f t="shared" si="42"/>
        <v>0</v>
      </c>
      <c r="BE44" s="47">
        <f>SUM(BF44:BV44)</f>
        <v>0</v>
      </c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>
        <v>0</v>
      </c>
      <c r="BR44" s="47">
        <v>0</v>
      </c>
      <c r="BS44" s="47">
        <v>0</v>
      </c>
      <c r="BT44" s="47"/>
      <c r="BU44" s="47">
        <v>0</v>
      </c>
      <c r="BV44" s="47">
        <v>0</v>
      </c>
      <c r="BW44" s="114">
        <f t="shared" si="43"/>
        <v>0</v>
      </c>
      <c r="BX44" s="47"/>
      <c r="BY44" s="47"/>
      <c r="BZ44" s="47"/>
      <c r="CA44" s="47"/>
      <c r="CB44" s="47">
        <f t="shared" si="44"/>
        <v>0</v>
      </c>
      <c r="CC44" s="47">
        <v>0</v>
      </c>
      <c r="CD44" s="47">
        <v>0</v>
      </c>
      <c r="CE44" s="47">
        <v>0</v>
      </c>
      <c r="CF44" s="47">
        <v>0</v>
      </c>
      <c r="CG44" s="47">
        <v>0</v>
      </c>
      <c r="CH44" s="47">
        <v>0</v>
      </c>
      <c r="CI44" s="31">
        <v>0</v>
      </c>
    </row>
    <row r="45" s="32" customFormat="1" ht="15.75" hidden="1" customHeight="1" spans="1:87">
      <c r="A45" s="27">
        <v>63</v>
      </c>
      <c r="B45" s="28" t="s">
        <v>65</v>
      </c>
      <c r="C45" s="29" t="s">
        <v>28</v>
      </c>
      <c r="D45" s="30" t="s">
        <v>198</v>
      </c>
      <c r="E45" s="30" t="s">
        <v>201</v>
      </c>
      <c r="F45" s="48">
        <f t="shared" si="30"/>
        <v>0</v>
      </c>
      <c r="G45" s="47">
        <f t="shared" si="31"/>
        <v>0</v>
      </c>
      <c r="H45" s="47">
        <f t="shared" si="32"/>
        <v>0</v>
      </c>
      <c r="I45" s="47">
        <f t="shared" si="33"/>
        <v>0</v>
      </c>
      <c r="J45" s="47"/>
      <c r="K45" s="47"/>
      <c r="L45" s="47">
        <f t="shared" si="34"/>
        <v>0</v>
      </c>
      <c r="M45" s="47"/>
      <c r="N45" s="47"/>
      <c r="O45" s="47"/>
      <c r="P45" s="47"/>
      <c r="Q45" s="47"/>
      <c r="R45" s="47">
        <f t="shared" si="35"/>
        <v>0</v>
      </c>
      <c r="S45" s="47"/>
      <c r="T45" s="47">
        <f t="shared" si="36"/>
        <v>0</v>
      </c>
      <c r="U45" s="47"/>
      <c r="V45" s="47"/>
      <c r="W45" s="47"/>
      <c r="X45" s="47"/>
      <c r="Y45" s="47"/>
      <c r="Z45" s="47">
        <f t="shared" si="37"/>
        <v>0</v>
      </c>
      <c r="AA45" s="47"/>
      <c r="AB45" s="47"/>
      <c r="AC45" s="47"/>
      <c r="AD45" s="47"/>
      <c r="AE45" s="47"/>
      <c r="AF45" s="47">
        <f t="shared" si="38"/>
        <v>0</v>
      </c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>
        <f t="shared" si="39"/>
        <v>0</v>
      </c>
      <c r="AT45" s="47">
        <f t="shared" si="40"/>
        <v>0</v>
      </c>
      <c r="AU45" s="47"/>
      <c r="AV45" s="47"/>
      <c r="AW45" s="47">
        <f t="shared" si="41"/>
        <v>0</v>
      </c>
      <c r="AX45" s="47"/>
      <c r="AY45" s="47"/>
      <c r="AZ45" s="47"/>
      <c r="BA45" s="47"/>
      <c r="BB45" s="47"/>
      <c r="BC45" s="47"/>
      <c r="BD45" s="47">
        <f t="shared" si="42"/>
        <v>0</v>
      </c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114">
        <f t="shared" si="43"/>
        <v>0</v>
      </c>
      <c r="BX45" s="47"/>
      <c r="BY45" s="47"/>
      <c r="BZ45" s="47"/>
      <c r="CA45" s="47"/>
      <c r="CB45" s="47">
        <f t="shared" si="44"/>
        <v>0</v>
      </c>
      <c r="CC45" s="47"/>
      <c r="CD45" s="47"/>
      <c r="CE45" s="47"/>
      <c r="CF45" s="47"/>
      <c r="CG45" s="47"/>
      <c r="CH45" s="47"/>
      <c r="CI45" s="31"/>
    </row>
    <row r="46" s="32" customFormat="1" ht="15.75" hidden="1" customHeight="1" spans="1:87">
      <c r="A46" s="27">
        <v>63</v>
      </c>
      <c r="B46" s="28" t="s">
        <v>65</v>
      </c>
      <c r="C46" s="29" t="s">
        <v>28</v>
      </c>
      <c r="D46" s="30" t="s">
        <v>208</v>
      </c>
      <c r="E46" s="30" t="s">
        <v>211</v>
      </c>
      <c r="F46" s="48">
        <f t="shared" si="30"/>
        <v>0</v>
      </c>
      <c r="G46" s="47">
        <f t="shared" si="31"/>
        <v>0</v>
      </c>
      <c r="H46" s="47">
        <f t="shared" si="32"/>
        <v>0</v>
      </c>
      <c r="I46" s="47">
        <f t="shared" si="33"/>
        <v>0</v>
      </c>
      <c r="J46" s="47"/>
      <c r="K46" s="47"/>
      <c r="L46" s="47">
        <f t="shared" si="34"/>
        <v>0</v>
      </c>
      <c r="M46" s="47"/>
      <c r="N46" s="47"/>
      <c r="O46" s="47"/>
      <c r="P46" s="47"/>
      <c r="Q46" s="47"/>
      <c r="R46" s="47">
        <f t="shared" si="35"/>
        <v>0</v>
      </c>
      <c r="S46" s="47"/>
      <c r="T46" s="47">
        <f t="shared" si="36"/>
        <v>0</v>
      </c>
      <c r="U46" s="47"/>
      <c r="V46" s="47"/>
      <c r="W46" s="47"/>
      <c r="X46" s="47"/>
      <c r="Y46" s="47"/>
      <c r="Z46" s="47">
        <f t="shared" si="37"/>
        <v>0</v>
      </c>
      <c r="AA46" s="47"/>
      <c r="AB46" s="47"/>
      <c r="AC46" s="47"/>
      <c r="AD46" s="47"/>
      <c r="AE46" s="47"/>
      <c r="AF46" s="47">
        <f t="shared" si="38"/>
        <v>0</v>
      </c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>
        <f t="shared" si="39"/>
        <v>0</v>
      </c>
      <c r="AT46" s="47">
        <f t="shared" si="40"/>
        <v>0</v>
      </c>
      <c r="AU46" s="47"/>
      <c r="AV46" s="47"/>
      <c r="AW46" s="47">
        <f t="shared" si="41"/>
        <v>0</v>
      </c>
      <c r="AX46" s="47"/>
      <c r="AY46" s="47"/>
      <c r="AZ46" s="47"/>
      <c r="BA46" s="47"/>
      <c r="BB46" s="47"/>
      <c r="BC46" s="47"/>
      <c r="BD46" s="47">
        <f t="shared" si="42"/>
        <v>0</v>
      </c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114">
        <f t="shared" si="43"/>
        <v>0</v>
      </c>
      <c r="BX46" s="47"/>
      <c r="BY46" s="47"/>
      <c r="BZ46" s="47"/>
      <c r="CA46" s="47"/>
      <c r="CB46" s="47">
        <f t="shared" si="44"/>
        <v>0</v>
      </c>
      <c r="CC46" s="47"/>
      <c r="CD46" s="47"/>
      <c r="CE46" s="47"/>
      <c r="CF46" s="47"/>
      <c r="CG46" s="47"/>
      <c r="CH46" s="47"/>
      <c r="CI46" s="31"/>
    </row>
    <row r="47" s="2" customFormat="1" ht="15.75" hidden="1" customHeight="1" spans="1:87">
      <c r="A47" s="111">
        <v>64</v>
      </c>
      <c r="B47" s="23" t="s">
        <v>66</v>
      </c>
      <c r="C47" s="24" t="s">
        <v>28</v>
      </c>
      <c r="D47" s="25"/>
      <c r="E47" s="25"/>
      <c r="F47" s="112">
        <f>SUM('05支出总表(功能分类)'!H56:H60)-'05支出总表(功能分类)'!H55</f>
        <v>0</v>
      </c>
      <c r="G47" s="112">
        <f>SUM('05支出总表(功能分类)'!I56:I60)-'05支出总表(功能分类)'!I55</f>
        <v>0</v>
      </c>
      <c r="H47" s="112">
        <f>SUM('05支出总表(功能分类)'!J56:J60)-'05支出总表(功能分类)'!J55</f>
        <v>0</v>
      </c>
      <c r="I47" s="112">
        <f>SUM('05支出总表(功能分类)'!K56:K60)-'05支出总表(功能分类)'!K55</f>
        <v>0</v>
      </c>
      <c r="J47" s="112">
        <f>SUM('05支出总表(功能分类)'!L56:L60)-'05支出总表(功能分类)'!L55</f>
        <v>0</v>
      </c>
      <c r="K47" s="112">
        <f>SUM('05支出总表(功能分类)'!M56:M60)-'05支出总表(功能分类)'!M55</f>
        <v>0</v>
      </c>
      <c r="L47" s="112">
        <f>SUM('05支出总表(功能分类)'!N56:N60)-'05支出总表(功能分类)'!N55</f>
        <v>0</v>
      </c>
      <c r="M47" s="112">
        <f>SUM('05支出总表(功能分类)'!O56:O60)-'05支出总表(功能分类)'!O55</f>
        <v>0</v>
      </c>
      <c r="N47" s="112">
        <f>SUM('05支出总表(功能分类)'!P56:P60)-'05支出总表(功能分类)'!P55</f>
        <v>0</v>
      </c>
      <c r="O47" s="112">
        <f>SUM('05支出总表(功能分类)'!Q56:Q60)-'05支出总表(功能分类)'!Q55</f>
        <v>0</v>
      </c>
      <c r="P47" s="112">
        <f>SUM('05支出总表(功能分类)'!R56:R60)-'05支出总表(功能分类)'!R55</f>
        <v>0</v>
      </c>
      <c r="Q47" s="112">
        <f>SUM('05支出总表(功能分类)'!S56:S60)-'05支出总表(功能分类)'!S55</f>
        <v>0</v>
      </c>
      <c r="R47" s="112">
        <f>SUM('05支出总表(功能分类)'!T56:T60)-'05支出总表(功能分类)'!T55</f>
        <v>0</v>
      </c>
      <c r="S47" s="112">
        <f>SUM('05支出总表(功能分类)'!U56:U60)-'05支出总表(功能分类)'!U55</f>
        <v>0</v>
      </c>
      <c r="T47" s="112">
        <f>SUM('05支出总表(功能分类)'!V56:V60)-'05支出总表(功能分类)'!V55</f>
        <v>0</v>
      </c>
      <c r="U47" s="112">
        <f>SUM('05支出总表(功能分类)'!W56:W60)-'05支出总表(功能分类)'!W55</f>
        <v>0</v>
      </c>
      <c r="V47" s="112">
        <f>SUM('05支出总表(功能分类)'!X56:X60)-'05支出总表(功能分类)'!X55</f>
        <v>0</v>
      </c>
      <c r="W47" s="112">
        <f>SUM('05支出总表(功能分类)'!Y56:Y60)-'05支出总表(功能分类)'!Y55</f>
        <v>0</v>
      </c>
      <c r="X47" s="112">
        <f>SUM('05支出总表(功能分类)'!Z56:Z60)-'05支出总表(功能分类)'!Z55</f>
        <v>0</v>
      </c>
      <c r="Y47" s="112">
        <f>SUM('05支出总表(功能分类)'!AA56:AA60)-'05支出总表(功能分类)'!AA55</f>
        <v>0</v>
      </c>
      <c r="Z47" s="112">
        <f>SUM('05支出总表(功能分类)'!AB56:AB60)-'05支出总表(功能分类)'!AB55</f>
        <v>0</v>
      </c>
      <c r="AA47" s="112">
        <f>SUM('05支出总表(功能分类)'!AC56:AC60)-'05支出总表(功能分类)'!AC55</f>
        <v>0</v>
      </c>
      <c r="AB47" s="112">
        <f>SUM('05支出总表(功能分类)'!AD56:AD60)-'05支出总表(功能分类)'!AD55</f>
        <v>0</v>
      </c>
      <c r="AC47" s="112">
        <f>SUM('05支出总表(功能分类)'!AE56:AE60)-'05支出总表(功能分类)'!AE55</f>
        <v>0</v>
      </c>
      <c r="AD47" s="112">
        <f>SUM('05支出总表(功能分类)'!AF56:AF60)-'05支出总表(功能分类)'!AF55</f>
        <v>0</v>
      </c>
      <c r="AE47" s="112">
        <f>SUM('05支出总表(功能分类)'!AG56:AG60)-'05支出总表(功能分类)'!AG55</f>
        <v>0</v>
      </c>
      <c r="AF47" s="112">
        <f>SUM('05支出总表(功能分类)'!AH56:AH60)-'05支出总表(功能分类)'!AH55</f>
        <v>0</v>
      </c>
      <c r="AG47" s="112">
        <f>SUM('05支出总表(功能分类)'!AI56:AI60)-'05支出总表(功能分类)'!AI55</f>
        <v>0</v>
      </c>
      <c r="AH47" s="112">
        <f>SUM('05支出总表(功能分类)'!AJ56:AJ60)-'05支出总表(功能分类)'!AJ55</f>
        <v>0</v>
      </c>
      <c r="AI47" s="112">
        <f>SUM('05支出总表(功能分类)'!AK56:AK60)-'05支出总表(功能分类)'!AK55</f>
        <v>0</v>
      </c>
      <c r="AJ47" s="112">
        <f>SUM('05支出总表(功能分类)'!AL56:AL60)-'05支出总表(功能分类)'!AL55</f>
        <v>0</v>
      </c>
      <c r="AK47" s="112">
        <f>SUM('05支出总表(功能分类)'!AM56:AM60)-'05支出总表(功能分类)'!AM55</f>
        <v>0</v>
      </c>
      <c r="AL47" s="112">
        <f>SUM('05支出总表(功能分类)'!AN56:AN60)-'05支出总表(功能分类)'!AN55</f>
        <v>0</v>
      </c>
      <c r="AM47" s="112">
        <f>SUM('05支出总表(功能分类)'!AO56:AO60)-'05支出总表(功能分类)'!AO55</f>
        <v>0</v>
      </c>
      <c r="AN47" s="112">
        <f>SUM('05支出总表(功能分类)'!AP56:AP60)-'05支出总表(功能分类)'!AP55</f>
        <v>0</v>
      </c>
      <c r="AO47" s="112">
        <f>SUM('05支出总表(功能分类)'!AQ56:AQ60)-'05支出总表(功能分类)'!AQ55</f>
        <v>0</v>
      </c>
      <c r="AP47" s="112">
        <f>SUM('05支出总表(功能分类)'!AR56:AR60)-'05支出总表(功能分类)'!AR55</f>
        <v>0</v>
      </c>
      <c r="AQ47" s="112">
        <f>SUM('05支出总表(功能分类)'!AS56:AS60)-'05支出总表(功能分类)'!AS55</f>
        <v>0</v>
      </c>
      <c r="AR47" s="112">
        <f>SUM('05支出总表(功能分类)'!AT56:AT60)-'05支出总表(功能分类)'!AT55</f>
        <v>0</v>
      </c>
      <c r="AS47" s="112">
        <f>SUM('05支出总表(功能分类)'!AU56:AU60)-'05支出总表(功能分类)'!AU55</f>
        <v>0</v>
      </c>
      <c r="AT47" s="112">
        <f>SUM('05支出总表(功能分类)'!AV56:AV60)-'05支出总表(功能分类)'!AV55</f>
        <v>0</v>
      </c>
      <c r="AU47" s="112">
        <f>SUM('05支出总表(功能分类)'!AW56:AW60)-'05支出总表(功能分类)'!AW55</f>
        <v>0</v>
      </c>
      <c r="AV47" s="112">
        <f>SUM('05支出总表(功能分类)'!AX56:AX60)-'05支出总表(功能分类)'!AX55</f>
        <v>0</v>
      </c>
      <c r="AW47" s="112">
        <f>SUM('05支出总表(功能分类)'!AY56:AY60)-'05支出总表(功能分类)'!AY55</f>
        <v>0</v>
      </c>
      <c r="AX47" s="112">
        <f>SUM('05支出总表(功能分类)'!AZ56:AZ60)-'05支出总表(功能分类)'!AZ55</f>
        <v>0</v>
      </c>
      <c r="AY47" s="112">
        <f>SUM('05支出总表(功能分类)'!BA56:BA60)-'05支出总表(功能分类)'!BA55</f>
        <v>0</v>
      </c>
      <c r="AZ47" s="112">
        <f>SUM('05支出总表(功能分类)'!BB56:BB60)-'05支出总表(功能分类)'!BB55</f>
        <v>0</v>
      </c>
      <c r="BA47" s="112">
        <f>SUM('05支出总表(功能分类)'!BC56:BC60)-'05支出总表(功能分类)'!BC55</f>
        <v>0</v>
      </c>
      <c r="BB47" s="112">
        <f>SUM('05支出总表(功能分类)'!BD56:BD60)-'05支出总表(功能分类)'!BD55</f>
        <v>0</v>
      </c>
      <c r="BC47" s="112">
        <f>SUM('05支出总表(功能分类)'!BE56:BE60)-'05支出总表(功能分类)'!BE55</f>
        <v>0</v>
      </c>
      <c r="BD47" s="112">
        <f>SUM('05支出总表(功能分类)'!BF56:BF60)-'05支出总表(功能分类)'!BF55</f>
        <v>0</v>
      </c>
      <c r="BE47" s="112">
        <f>SUM('05支出总表(功能分类)'!BG56:BG60)-'05支出总表(功能分类)'!BG55</f>
        <v>0</v>
      </c>
      <c r="BF47" s="112">
        <f>SUM('05支出总表(功能分类)'!BH56:BH60)-'05支出总表(功能分类)'!BH55</f>
        <v>0</v>
      </c>
      <c r="BG47" s="112">
        <f>SUM('05支出总表(功能分类)'!BI56:BI60)-'05支出总表(功能分类)'!BI55</f>
        <v>0</v>
      </c>
      <c r="BH47" s="112">
        <f>SUM('05支出总表(功能分类)'!BJ56:BJ60)-'05支出总表(功能分类)'!BJ55</f>
        <v>0</v>
      </c>
      <c r="BI47" s="112">
        <f>SUM('05支出总表(功能分类)'!BK56:BK60)-'05支出总表(功能分类)'!BK55</f>
        <v>0</v>
      </c>
      <c r="BJ47" s="112">
        <f>SUM('05支出总表(功能分类)'!BL56:BL60)-'05支出总表(功能分类)'!BL55</f>
        <v>0</v>
      </c>
      <c r="BK47" s="112">
        <f>SUM('05支出总表(功能分类)'!BM56:BM60)-'05支出总表(功能分类)'!BM55</f>
        <v>0</v>
      </c>
      <c r="BL47" s="112">
        <f>SUM('05支出总表(功能分类)'!BN56:BN60)-'05支出总表(功能分类)'!BN55</f>
        <v>0</v>
      </c>
      <c r="BM47" s="112">
        <f>SUM('05支出总表(功能分类)'!BO56:BO60)-'05支出总表(功能分类)'!BO55</f>
        <v>0</v>
      </c>
      <c r="BN47" s="112">
        <f>SUM('05支出总表(功能分类)'!BP56:BP60)-'05支出总表(功能分类)'!BP55</f>
        <v>0</v>
      </c>
      <c r="BO47" s="112">
        <f>SUM('05支出总表(功能分类)'!BQ56:BQ60)-'05支出总表(功能分类)'!BQ55</f>
        <v>0</v>
      </c>
      <c r="BP47" s="112">
        <f>SUM('05支出总表(功能分类)'!BR56:BR60)-'05支出总表(功能分类)'!BR55</f>
        <v>0</v>
      </c>
      <c r="BQ47" s="112">
        <f>SUM('05支出总表(功能分类)'!BS56:BS60)-'05支出总表(功能分类)'!BS55</f>
        <v>0</v>
      </c>
      <c r="BR47" s="112">
        <f>SUM('05支出总表(功能分类)'!BT56:BT60)-'05支出总表(功能分类)'!BT55</f>
        <v>0</v>
      </c>
      <c r="BS47" s="112">
        <f>SUM('05支出总表(功能分类)'!BU56:BU60)-'05支出总表(功能分类)'!BU55</f>
        <v>0</v>
      </c>
      <c r="BT47" s="112">
        <f>SUM('05支出总表(功能分类)'!BV56:BV60)-'05支出总表(功能分类)'!BV55</f>
        <v>0</v>
      </c>
      <c r="BU47" s="112">
        <f>SUM('05支出总表(功能分类)'!BW56:BW60)-'05支出总表(功能分类)'!BW55</f>
        <v>0</v>
      </c>
      <c r="BV47" s="112">
        <f>SUM('05支出总表(功能分类)'!BX56:BX60)-'05支出总表(功能分类)'!BX55</f>
        <v>0</v>
      </c>
      <c r="BW47" s="112">
        <f>SUM('05支出总表(功能分类)'!BY56:BY60)-'05支出总表(功能分类)'!BY55</f>
        <v>0</v>
      </c>
      <c r="BX47" s="112">
        <f>SUM('05支出总表(功能分类)'!BZ56:BZ60)-'05支出总表(功能分类)'!BZ55</f>
        <v>0</v>
      </c>
      <c r="BY47" s="112">
        <f>SUM('05支出总表(功能分类)'!CA56:CA60)-'05支出总表(功能分类)'!CA55</f>
        <v>0</v>
      </c>
      <c r="BZ47" s="112">
        <f>SUM('05支出总表(功能分类)'!CB56:CB60)-'05支出总表(功能分类)'!CB55</f>
        <v>0</v>
      </c>
      <c r="CA47" s="112">
        <f>SUM('05支出总表(功能分类)'!CC56:CC60)-'05支出总表(功能分类)'!CC55</f>
        <v>0</v>
      </c>
      <c r="CB47" s="112">
        <f>SUM('05支出总表(功能分类)'!CD56:CD60)-'05支出总表(功能分类)'!CD55</f>
        <v>0</v>
      </c>
      <c r="CC47" s="112">
        <f>SUM('05支出总表(功能分类)'!CE56:CE60)-'05支出总表(功能分类)'!CE55</f>
        <v>0</v>
      </c>
      <c r="CD47" s="112">
        <f>SUM('05支出总表(功能分类)'!CF56:CF60)-'05支出总表(功能分类)'!CF55</f>
        <v>0</v>
      </c>
      <c r="CE47" s="112">
        <f>SUM('05支出总表(功能分类)'!CG56:CG60)-'05支出总表(功能分类)'!CG55</f>
        <v>0</v>
      </c>
      <c r="CF47" s="112">
        <f>SUM('05支出总表(功能分类)'!CH56:CH60)-'05支出总表(功能分类)'!CH55</f>
        <v>0</v>
      </c>
      <c r="CG47" s="112">
        <f>SUM('05支出总表(功能分类)'!CI56:CI60)-'05支出总表(功能分类)'!CI55</f>
        <v>0</v>
      </c>
      <c r="CH47" s="112">
        <f>SUM('05支出总表(功能分类)'!CJ56:CJ60)-'05支出总表(功能分类)'!CJ55</f>
        <v>0</v>
      </c>
      <c r="CI47" s="26">
        <f>SUM('05支出总表(功能分类)'!CK56:CK60)-'05支出总表(功能分类)'!CK55</f>
        <v>0</v>
      </c>
    </row>
    <row r="48" s="32" customFormat="1" ht="15.75" hidden="1" customHeight="1" spans="1:87">
      <c r="A48" s="27">
        <v>64</v>
      </c>
      <c r="B48" s="28" t="s">
        <v>66</v>
      </c>
      <c r="C48" s="29" t="s">
        <v>28</v>
      </c>
      <c r="D48" s="30"/>
      <c r="E48" s="30" t="s">
        <v>240</v>
      </c>
      <c r="F48" s="48">
        <f>G48+BW48+CG48+CH48+CI48</f>
        <v>0</v>
      </c>
      <c r="G48" s="47">
        <f>H48+AS48+BD48</f>
        <v>0</v>
      </c>
      <c r="H48" s="47">
        <f>SUM(I48,L48,Q48,R48,Z48,AF48,AK48,AL48,AM48,AN48,AO48,AP48,AQ48,AR48)</f>
        <v>0</v>
      </c>
      <c r="I48" s="47">
        <f>SUM(J48:K48)</f>
        <v>0</v>
      </c>
      <c r="J48" s="47">
        <v>0</v>
      </c>
      <c r="K48" s="47"/>
      <c r="L48" s="47">
        <f>SUM(M48:P48)</f>
        <v>0</v>
      </c>
      <c r="M48" s="47">
        <v>0</v>
      </c>
      <c r="N48" s="47">
        <v>0</v>
      </c>
      <c r="O48" s="47">
        <v>0</v>
      </c>
      <c r="P48" s="47">
        <v>0</v>
      </c>
      <c r="Q48" s="47"/>
      <c r="R48" s="47">
        <f>SUM(S48:T48)</f>
        <v>0</v>
      </c>
      <c r="S48" s="47">
        <v>0</v>
      </c>
      <c r="T48" s="47">
        <f>SUM(U48:Y48)</f>
        <v>0</v>
      </c>
      <c r="U48" s="47">
        <v>0</v>
      </c>
      <c r="V48" s="47">
        <v>0</v>
      </c>
      <c r="W48" s="47">
        <v>0</v>
      </c>
      <c r="X48" s="47">
        <v>0</v>
      </c>
      <c r="Y48" s="47">
        <v>0</v>
      </c>
      <c r="Z48" s="47">
        <f>SUM(AA48:AE48)</f>
        <v>0</v>
      </c>
      <c r="AA48" s="47"/>
      <c r="AB48" s="47"/>
      <c r="AC48" s="47"/>
      <c r="AD48" s="47"/>
      <c r="AE48" s="47"/>
      <c r="AF48" s="47">
        <f>SUM(AG48:AJ48)</f>
        <v>0</v>
      </c>
      <c r="AG48" s="47"/>
      <c r="AH48" s="47"/>
      <c r="AI48" s="47"/>
      <c r="AJ48" s="47"/>
      <c r="AK48" s="47"/>
      <c r="AL48" s="47">
        <v>0</v>
      </c>
      <c r="AM48" s="47"/>
      <c r="AN48" s="47">
        <v>0</v>
      </c>
      <c r="AO48" s="47">
        <v>0</v>
      </c>
      <c r="AP48" s="47">
        <v>0</v>
      </c>
      <c r="AQ48" s="47">
        <v>0</v>
      </c>
      <c r="AR48" s="47">
        <v>0</v>
      </c>
      <c r="AS48" s="47">
        <f>AT48+AW48+AZ48+BA48+BB48+BC48</f>
        <v>0</v>
      </c>
      <c r="AT48" s="47">
        <f>SUM(AU48:AV48)</f>
        <v>0</v>
      </c>
      <c r="AU48" s="47">
        <v>0</v>
      </c>
      <c r="AV48" s="47">
        <v>0</v>
      </c>
      <c r="AW48" s="47">
        <f>SUM(AX48:AY48)</f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f>SUM(BE48)</f>
        <v>0</v>
      </c>
      <c r="BE48" s="47">
        <f>SUM(BF48:BV48)</f>
        <v>0</v>
      </c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>
        <v>0</v>
      </c>
      <c r="BR48" s="47">
        <v>0</v>
      </c>
      <c r="BS48" s="47">
        <v>0</v>
      </c>
      <c r="BT48" s="47"/>
      <c r="BU48" s="47">
        <v>0</v>
      </c>
      <c r="BV48" s="47">
        <v>0</v>
      </c>
      <c r="BW48" s="114">
        <f>SUM(BX48:CB48)</f>
        <v>0</v>
      </c>
      <c r="BX48" s="47"/>
      <c r="BY48" s="47"/>
      <c r="BZ48" s="47"/>
      <c r="CA48" s="47"/>
      <c r="CB48" s="47">
        <f>SUM(CC48:CF48)</f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31">
        <v>0</v>
      </c>
    </row>
    <row r="49" s="32" customFormat="1" ht="15.75" hidden="1" customHeight="1" spans="1:87">
      <c r="A49" s="27">
        <v>64</v>
      </c>
      <c r="B49" s="28" t="s">
        <v>66</v>
      </c>
      <c r="C49" s="29" t="s">
        <v>28</v>
      </c>
      <c r="D49" s="30"/>
      <c r="E49" s="30" t="s">
        <v>240</v>
      </c>
      <c r="F49" s="48">
        <f>G49+BW49+CG49+CH49+CI49</f>
        <v>0</v>
      </c>
      <c r="G49" s="47">
        <f>H49+AS49+BD49</f>
        <v>0</v>
      </c>
      <c r="H49" s="47">
        <f>SUM(I49,L49,Q49,R49,Z49,AF49,AK49,AL49,AM49,AN49,AO49,AP49,AQ49,AR49)</f>
        <v>0</v>
      </c>
      <c r="I49" s="47">
        <f>SUM(J49:K49)</f>
        <v>0</v>
      </c>
      <c r="J49" s="47">
        <v>0</v>
      </c>
      <c r="K49" s="47"/>
      <c r="L49" s="47">
        <f>SUM(M49:P49)</f>
        <v>0</v>
      </c>
      <c r="M49" s="47">
        <v>0</v>
      </c>
      <c r="N49" s="47">
        <v>0</v>
      </c>
      <c r="O49" s="47">
        <v>0</v>
      </c>
      <c r="P49" s="47">
        <v>0</v>
      </c>
      <c r="Q49" s="47"/>
      <c r="R49" s="47">
        <f>SUM(S49:T49)</f>
        <v>0</v>
      </c>
      <c r="S49" s="47">
        <v>0</v>
      </c>
      <c r="T49" s="47">
        <f>SUM(U49:Y49)</f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f>SUM(AA49:AE49)</f>
        <v>0</v>
      </c>
      <c r="AA49" s="47"/>
      <c r="AB49" s="47"/>
      <c r="AC49" s="47"/>
      <c r="AD49" s="47"/>
      <c r="AE49" s="47"/>
      <c r="AF49" s="47">
        <f>SUM(AG49:AJ49)</f>
        <v>0</v>
      </c>
      <c r="AG49" s="47"/>
      <c r="AH49" s="47"/>
      <c r="AI49" s="47"/>
      <c r="AJ49" s="47"/>
      <c r="AK49" s="47"/>
      <c r="AL49" s="47">
        <v>0</v>
      </c>
      <c r="AM49" s="47"/>
      <c r="AN49" s="47">
        <v>0</v>
      </c>
      <c r="AO49" s="47">
        <v>0</v>
      </c>
      <c r="AP49" s="47">
        <v>0</v>
      </c>
      <c r="AQ49" s="47">
        <v>0</v>
      </c>
      <c r="AR49" s="47">
        <v>0</v>
      </c>
      <c r="AS49" s="47">
        <f>AT49+AW49+AZ49+BA49+BB49+BC49</f>
        <v>0</v>
      </c>
      <c r="AT49" s="47">
        <f>SUM(AU49:AV49)</f>
        <v>0</v>
      </c>
      <c r="AU49" s="47">
        <v>0</v>
      </c>
      <c r="AV49" s="47">
        <v>0</v>
      </c>
      <c r="AW49" s="47">
        <f>SUM(AX49:AY49)</f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f>SUM(BE49)</f>
        <v>0</v>
      </c>
      <c r="BE49" s="47">
        <f>SUM(BF49:BV49)</f>
        <v>0</v>
      </c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>
        <v>0</v>
      </c>
      <c r="BR49" s="47">
        <v>0</v>
      </c>
      <c r="BS49" s="47">
        <v>0</v>
      </c>
      <c r="BT49" s="47"/>
      <c r="BU49" s="47">
        <v>0</v>
      </c>
      <c r="BV49" s="47">
        <v>0</v>
      </c>
      <c r="BW49" s="114">
        <f>SUM(BX49:CB49)</f>
        <v>0</v>
      </c>
      <c r="BX49" s="47"/>
      <c r="BY49" s="47"/>
      <c r="BZ49" s="47"/>
      <c r="CA49" s="47"/>
      <c r="CB49" s="47">
        <f>SUM(CC49:CF49)</f>
        <v>0</v>
      </c>
      <c r="CC49" s="47">
        <v>0</v>
      </c>
      <c r="CD49" s="47">
        <v>0</v>
      </c>
      <c r="CE49" s="47">
        <v>0</v>
      </c>
      <c r="CF49" s="47">
        <v>0</v>
      </c>
      <c r="CG49" s="47">
        <v>0</v>
      </c>
      <c r="CH49" s="47">
        <v>0</v>
      </c>
      <c r="CI49" s="31">
        <v>0</v>
      </c>
    </row>
    <row r="50" s="32" customFormat="1" ht="15.75" hidden="1" customHeight="1" spans="1:87">
      <c r="A50" s="27">
        <v>64</v>
      </c>
      <c r="B50" s="28" t="s">
        <v>66</v>
      </c>
      <c r="C50" s="29" t="s">
        <v>28</v>
      </c>
      <c r="D50" s="30"/>
      <c r="E50" s="30" t="s">
        <v>240</v>
      </c>
      <c r="F50" s="48">
        <f>G50+BW50+CG50+CH50+CI50</f>
        <v>0</v>
      </c>
      <c r="G50" s="47">
        <f>H50+AS50+BD50</f>
        <v>0</v>
      </c>
      <c r="H50" s="47">
        <f>SUM(I50,L50,Q50,R50,Z50,AF50,AK50,AL50,AM50,AN50,AO50,AP50,AQ50,AR50)</f>
        <v>0</v>
      </c>
      <c r="I50" s="47">
        <f>SUM(J50:K50)</f>
        <v>0</v>
      </c>
      <c r="J50" s="47">
        <v>0</v>
      </c>
      <c r="K50" s="47"/>
      <c r="L50" s="47">
        <f>SUM(M50:P50)</f>
        <v>0</v>
      </c>
      <c r="M50" s="47">
        <v>0</v>
      </c>
      <c r="N50" s="47">
        <v>0</v>
      </c>
      <c r="O50" s="47">
        <v>0</v>
      </c>
      <c r="P50" s="47">
        <v>0</v>
      </c>
      <c r="Q50" s="47"/>
      <c r="R50" s="47">
        <f>SUM(S50:T50)</f>
        <v>0</v>
      </c>
      <c r="S50" s="47">
        <v>0</v>
      </c>
      <c r="T50" s="47">
        <f>SUM(U50:Y50)</f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f>SUM(AA50:AE50)</f>
        <v>0</v>
      </c>
      <c r="AA50" s="47"/>
      <c r="AB50" s="47"/>
      <c r="AC50" s="47"/>
      <c r="AD50" s="47"/>
      <c r="AE50" s="47"/>
      <c r="AF50" s="47">
        <f>SUM(AG50:AJ50)</f>
        <v>0</v>
      </c>
      <c r="AG50" s="47"/>
      <c r="AH50" s="47"/>
      <c r="AI50" s="47"/>
      <c r="AJ50" s="47"/>
      <c r="AK50" s="47"/>
      <c r="AL50" s="47">
        <v>0</v>
      </c>
      <c r="AM50" s="47"/>
      <c r="AN50" s="47">
        <v>0</v>
      </c>
      <c r="AO50" s="47">
        <v>0</v>
      </c>
      <c r="AP50" s="47">
        <v>0</v>
      </c>
      <c r="AQ50" s="47">
        <v>0</v>
      </c>
      <c r="AR50" s="47">
        <v>0</v>
      </c>
      <c r="AS50" s="47">
        <f>AT50+AW50+AZ50+BA50+BB50+BC50</f>
        <v>0</v>
      </c>
      <c r="AT50" s="47">
        <f>SUM(AU50:AV50)</f>
        <v>0</v>
      </c>
      <c r="AU50" s="47">
        <v>0</v>
      </c>
      <c r="AV50" s="47">
        <v>0</v>
      </c>
      <c r="AW50" s="47">
        <f>SUM(AX50:AY50)</f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f>SUM(BE50)</f>
        <v>0</v>
      </c>
      <c r="BE50" s="47">
        <f>SUM(BF50:BV50)</f>
        <v>0</v>
      </c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>
        <v>0</v>
      </c>
      <c r="BR50" s="47">
        <v>0</v>
      </c>
      <c r="BS50" s="47">
        <v>0</v>
      </c>
      <c r="BT50" s="47"/>
      <c r="BU50" s="47">
        <v>0</v>
      </c>
      <c r="BV50" s="47">
        <v>0</v>
      </c>
      <c r="BW50" s="114">
        <f>SUM(BX50:CB50)</f>
        <v>0</v>
      </c>
      <c r="BX50" s="47"/>
      <c r="BY50" s="47"/>
      <c r="BZ50" s="47"/>
      <c r="CA50" s="47"/>
      <c r="CB50" s="47">
        <f>SUM(CC50:CF50)</f>
        <v>0</v>
      </c>
      <c r="CC50" s="47">
        <v>0</v>
      </c>
      <c r="CD50" s="47">
        <v>0</v>
      </c>
      <c r="CE50" s="47">
        <v>0</v>
      </c>
      <c r="CF50" s="47">
        <v>0</v>
      </c>
      <c r="CG50" s="47">
        <v>0</v>
      </c>
      <c r="CH50" s="47">
        <v>0</v>
      </c>
      <c r="CI50" s="31">
        <v>0</v>
      </c>
    </row>
    <row r="51" s="32" customFormat="1" ht="15.75" hidden="1" customHeight="1" spans="1:87">
      <c r="A51" s="27">
        <v>64</v>
      </c>
      <c r="B51" s="28" t="s">
        <v>66</v>
      </c>
      <c r="C51" s="29" t="s">
        <v>28</v>
      </c>
      <c r="D51" s="30"/>
      <c r="E51" s="30" t="s">
        <v>240</v>
      </c>
      <c r="F51" s="48">
        <f>G51+BW51+CG51+CH51+CI51</f>
        <v>0</v>
      </c>
      <c r="G51" s="47">
        <f>H51+AS51+BD51</f>
        <v>0</v>
      </c>
      <c r="H51" s="47">
        <f>SUM(I51,L51,Q51,R51,Z51,AF51,AK51,AL51,AM51,AN51,AO51,AP51,AQ51,AR51)</f>
        <v>0</v>
      </c>
      <c r="I51" s="47">
        <f>SUM(J51:K51)</f>
        <v>0</v>
      </c>
      <c r="J51" s="47">
        <v>0</v>
      </c>
      <c r="K51" s="47"/>
      <c r="L51" s="47">
        <f>SUM(M51:P51)</f>
        <v>0</v>
      </c>
      <c r="M51" s="47">
        <v>0</v>
      </c>
      <c r="N51" s="47">
        <v>0</v>
      </c>
      <c r="O51" s="47">
        <v>0</v>
      </c>
      <c r="P51" s="47">
        <v>0</v>
      </c>
      <c r="Q51" s="47"/>
      <c r="R51" s="47">
        <f>SUM(S51:T51)</f>
        <v>0</v>
      </c>
      <c r="S51" s="47">
        <v>0</v>
      </c>
      <c r="T51" s="47">
        <f>SUM(U51:Y51)</f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f>SUM(AA51:AE51)</f>
        <v>0</v>
      </c>
      <c r="AA51" s="47"/>
      <c r="AB51" s="47"/>
      <c r="AC51" s="47"/>
      <c r="AD51" s="47"/>
      <c r="AE51" s="47"/>
      <c r="AF51" s="47">
        <f>SUM(AG51:AJ51)</f>
        <v>0</v>
      </c>
      <c r="AG51" s="47"/>
      <c r="AH51" s="47"/>
      <c r="AI51" s="47"/>
      <c r="AJ51" s="47"/>
      <c r="AK51" s="47"/>
      <c r="AL51" s="47">
        <v>0</v>
      </c>
      <c r="AM51" s="47"/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7">
        <f>AT51+AW51+AZ51+BA51+BB51+BC51</f>
        <v>0</v>
      </c>
      <c r="AT51" s="47">
        <f>SUM(AU51:AV51)</f>
        <v>0</v>
      </c>
      <c r="AU51" s="47">
        <v>0</v>
      </c>
      <c r="AV51" s="47">
        <v>0</v>
      </c>
      <c r="AW51" s="47">
        <f>SUM(AX51:AY51)</f>
        <v>0</v>
      </c>
      <c r="AX51" s="47">
        <v>0</v>
      </c>
      <c r="AY51" s="47">
        <v>0</v>
      </c>
      <c r="AZ51" s="47">
        <v>0</v>
      </c>
      <c r="BA51" s="47">
        <v>0</v>
      </c>
      <c r="BB51" s="47">
        <v>0</v>
      </c>
      <c r="BC51" s="47">
        <v>0</v>
      </c>
      <c r="BD51" s="47">
        <f>SUM(BE51)</f>
        <v>0</v>
      </c>
      <c r="BE51" s="47">
        <f>SUM(BF51:BV51)</f>
        <v>0</v>
      </c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>
        <v>0</v>
      </c>
      <c r="BR51" s="47">
        <v>0</v>
      </c>
      <c r="BS51" s="47">
        <v>0</v>
      </c>
      <c r="BT51" s="47"/>
      <c r="BU51" s="47">
        <v>0</v>
      </c>
      <c r="BV51" s="47">
        <v>0</v>
      </c>
      <c r="BW51" s="114">
        <f>SUM(BX51:CB51)</f>
        <v>0</v>
      </c>
      <c r="BX51" s="47"/>
      <c r="BY51" s="47"/>
      <c r="BZ51" s="47"/>
      <c r="CA51" s="47"/>
      <c r="CB51" s="47">
        <f>SUM(CC51:CF51)</f>
        <v>0</v>
      </c>
      <c r="CC51" s="47">
        <v>0</v>
      </c>
      <c r="CD51" s="47">
        <v>0</v>
      </c>
      <c r="CE51" s="47">
        <v>0</v>
      </c>
      <c r="CF51" s="47">
        <v>0</v>
      </c>
      <c r="CG51" s="47">
        <v>0</v>
      </c>
      <c r="CH51" s="47">
        <v>0</v>
      </c>
      <c r="CI51" s="31">
        <v>0</v>
      </c>
    </row>
    <row r="52" s="32" customFormat="1" ht="15.75" hidden="1" customHeight="1" spans="1:87">
      <c r="A52" s="27">
        <v>64</v>
      </c>
      <c r="B52" s="28" t="s">
        <v>66</v>
      </c>
      <c r="C52" s="29" t="s">
        <v>28</v>
      </c>
      <c r="D52" s="30" t="s">
        <v>198</v>
      </c>
      <c r="E52" s="30" t="s">
        <v>201</v>
      </c>
      <c r="F52" s="48">
        <f>G52+BW52+CG52+CH52+CI52</f>
        <v>0</v>
      </c>
      <c r="G52" s="47">
        <f>H52+AS52+BD52</f>
        <v>0</v>
      </c>
      <c r="H52" s="47">
        <f>SUM(I52,L52,Q52,R52,Z52,AF52,AK52,AL52,AM52,AN52,AO52,AP52,AQ52,AR52)</f>
        <v>0</v>
      </c>
      <c r="I52" s="47">
        <f>SUM(J52:K52)</f>
        <v>0</v>
      </c>
      <c r="J52" s="47"/>
      <c r="K52" s="47"/>
      <c r="L52" s="47">
        <f>SUM(M52:P52)</f>
        <v>0</v>
      </c>
      <c r="M52" s="47"/>
      <c r="N52" s="47"/>
      <c r="O52" s="47"/>
      <c r="P52" s="47"/>
      <c r="Q52" s="47"/>
      <c r="R52" s="47">
        <f>SUM(S52:T52)</f>
        <v>0</v>
      </c>
      <c r="S52" s="47"/>
      <c r="T52" s="47">
        <f>SUM(U52:Y52)</f>
        <v>0</v>
      </c>
      <c r="U52" s="47"/>
      <c r="V52" s="47"/>
      <c r="W52" s="47"/>
      <c r="X52" s="47"/>
      <c r="Y52" s="47"/>
      <c r="Z52" s="47">
        <f>SUM(AA52:AE52)</f>
        <v>0</v>
      </c>
      <c r="AA52" s="47"/>
      <c r="AB52" s="47"/>
      <c r="AC52" s="47"/>
      <c r="AD52" s="47"/>
      <c r="AE52" s="47"/>
      <c r="AF52" s="47">
        <f>SUM(AG52:AJ52)</f>
        <v>0</v>
      </c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>
        <f>AT52+AW52+AZ52+BA52+BB52+BC52</f>
        <v>0</v>
      </c>
      <c r="AT52" s="47">
        <f>SUM(AU52:AV52)</f>
        <v>0</v>
      </c>
      <c r="AU52" s="47"/>
      <c r="AV52" s="47"/>
      <c r="AW52" s="47">
        <f>SUM(AX52:AY52)</f>
        <v>0</v>
      </c>
      <c r="AX52" s="47"/>
      <c r="AY52" s="47"/>
      <c r="AZ52" s="47"/>
      <c r="BA52" s="47"/>
      <c r="BB52" s="47"/>
      <c r="BC52" s="47"/>
      <c r="BD52" s="47">
        <f>SUM(BE52)</f>
        <v>0</v>
      </c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114">
        <f>SUM(BX52:CB52)</f>
        <v>0</v>
      </c>
      <c r="BX52" s="47"/>
      <c r="BY52" s="47"/>
      <c r="BZ52" s="47"/>
      <c r="CA52" s="47"/>
      <c r="CB52" s="47">
        <f>SUM(CC52:CF52)</f>
        <v>0</v>
      </c>
      <c r="CC52" s="47"/>
      <c r="CD52" s="47"/>
      <c r="CE52" s="47"/>
      <c r="CF52" s="47"/>
      <c r="CG52" s="47"/>
      <c r="CH52" s="47"/>
      <c r="CI52" s="31"/>
    </row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</sheetData>
  <autoFilter ref="A6:IO52">
    <extLst/>
  </autoFilter>
  <mergeCells count="81">
    <mergeCell ref="A1:A6"/>
    <mergeCell ref="B1:B6"/>
    <mergeCell ref="C1:C6"/>
    <mergeCell ref="D1:D6"/>
    <mergeCell ref="E1:E6"/>
    <mergeCell ref="F2:F6"/>
    <mergeCell ref="G3:G6"/>
    <mergeCell ref="H4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5:AT6"/>
    <mergeCell ref="AU5:AU6"/>
    <mergeCell ref="AV5:AV6"/>
    <mergeCell ref="AW5:AW6"/>
    <mergeCell ref="AX5:AX6"/>
    <mergeCell ref="AY5:AY6"/>
    <mergeCell ref="AZ4:AZ6"/>
    <mergeCell ref="BA4:BA6"/>
    <mergeCell ref="BB4:BB6"/>
    <mergeCell ref="BC4:BC6"/>
    <mergeCell ref="BD4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3:BW6"/>
    <mergeCell ref="BX3:BX6"/>
    <mergeCell ref="BY3:BY6"/>
    <mergeCell ref="BZ3:BZ6"/>
    <mergeCell ref="CA3:CA6"/>
    <mergeCell ref="CB4:CB6"/>
    <mergeCell ref="CC4:CC6"/>
    <mergeCell ref="CD4:CD6"/>
    <mergeCell ref="CE4:CE6"/>
    <mergeCell ref="CF4:CF6"/>
    <mergeCell ref="CG2:CG6"/>
    <mergeCell ref="CH2:CH6"/>
    <mergeCell ref="CI2:CI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51"/>
  <sheetViews>
    <sheetView showGridLines="0" showZeros="0" topLeftCell="A7" workbookViewId="0">
      <selection activeCell="D81" sqref="D81"/>
    </sheetView>
  </sheetViews>
  <sheetFormatPr defaultColWidth="9.16666666666667" defaultRowHeight="11.25"/>
  <cols>
    <col min="1" max="1" width="6" style="36" customWidth="1"/>
    <col min="2" max="2" width="28.5" style="36" customWidth="1"/>
    <col min="3" max="3" width="13.1666666666667" style="36" customWidth="1"/>
    <col min="4" max="4" width="51.5" style="66" customWidth="1"/>
    <col min="5" max="5" width="14" style="36" customWidth="1"/>
    <col min="6" max="6" width="12.6666666666667" style="36" customWidth="1"/>
    <col min="7" max="7" width="14" style="36" customWidth="1"/>
    <col min="8" max="9" width="12.6666666666667" style="36" customWidth="1"/>
    <col min="10" max="10" width="11.3333333333333" style="36" customWidth="1"/>
    <col min="11" max="11" width="24.3333333333333" style="67" customWidth="1"/>
    <col min="12" max="12" width="31.3333333333333" style="36" customWidth="1"/>
    <col min="13" max="237" width="9" style="36" customWidth="1"/>
    <col min="238" max="253" width="9.16666666666667" customWidth="1"/>
  </cols>
  <sheetData>
    <row r="1" ht="39" customHeight="1" spans="1:10">
      <c r="A1" s="68" t="s">
        <v>241</v>
      </c>
      <c r="B1" s="68"/>
      <c r="C1" s="68"/>
      <c r="D1" s="68"/>
      <c r="E1" s="68"/>
      <c r="F1" s="68"/>
      <c r="G1" s="68"/>
      <c r="H1" s="68"/>
      <c r="I1" s="68"/>
      <c r="J1" s="68"/>
    </row>
    <row r="2" customFormat="1" ht="39" customHeight="1" spans="1:12">
      <c r="A2" s="68"/>
      <c r="B2" s="68"/>
      <c r="C2" s="68"/>
      <c r="D2" s="69"/>
      <c r="E2" s="68"/>
      <c r="F2" s="68"/>
      <c r="G2" s="68"/>
      <c r="H2" s="68"/>
      <c r="I2" s="55" t="s">
        <v>242</v>
      </c>
      <c r="J2" s="55"/>
      <c r="K2" s="67"/>
      <c r="L2" s="36"/>
    </row>
    <row r="3" customFormat="1" ht="23.1" customHeight="1" spans="1:12">
      <c r="A3" s="36"/>
      <c r="B3" s="36"/>
      <c r="C3" s="36"/>
      <c r="D3" s="70" t="s">
        <v>243</v>
      </c>
      <c r="E3" s="71" t="e">
        <f>#REF!-'04支出总表(经济分类)'!BX9</f>
        <v>#REF!</v>
      </c>
      <c r="F3" s="71" t="e">
        <f>#REF!-'04支出总表(经济分类)'!BY9</f>
        <v>#REF!</v>
      </c>
      <c r="G3" s="71" t="e">
        <f>#REF!-'04支出总表(经济分类)'!BZ9</f>
        <v>#REF!</v>
      </c>
      <c r="H3" s="71" t="e">
        <f>#REF!-'04支出总表(经济分类)'!CA9</f>
        <v>#REF!</v>
      </c>
      <c r="I3" s="71" t="e">
        <f>#REF!-'04支出总表(经济分类)'!CB9</f>
        <v>#REF!</v>
      </c>
      <c r="J3" s="71" t="e">
        <f>#REF!-'04支出总表(经济分类)'!CC9</f>
        <v>#REF!</v>
      </c>
      <c r="K3" s="67"/>
      <c r="L3" s="36"/>
    </row>
    <row r="4" s="4" customFormat="1" ht="17.25" customHeight="1" spans="1:12">
      <c r="A4" s="38" t="s">
        <v>2</v>
      </c>
      <c r="B4" s="72" t="s">
        <v>244</v>
      </c>
      <c r="C4" s="73" t="s">
        <v>4</v>
      </c>
      <c r="D4" s="72" t="s">
        <v>245</v>
      </c>
      <c r="E4" s="74" t="s">
        <v>9</v>
      </c>
      <c r="F4" s="75" t="s">
        <v>246</v>
      </c>
      <c r="G4" s="75"/>
      <c r="H4" s="75"/>
      <c r="I4" s="75"/>
      <c r="J4" s="97"/>
      <c r="K4" s="98" t="s">
        <v>247</v>
      </c>
      <c r="L4" s="72" t="s">
        <v>244</v>
      </c>
    </row>
    <row r="5" s="4" customFormat="1" ht="43.5" customHeight="1" spans="1:12">
      <c r="A5" s="76"/>
      <c r="B5" s="72"/>
      <c r="C5" s="77"/>
      <c r="D5" s="29"/>
      <c r="E5" s="74" t="s">
        <v>9</v>
      </c>
      <c r="F5" s="78" t="s">
        <v>248</v>
      </c>
      <c r="G5" s="78" t="s">
        <v>249</v>
      </c>
      <c r="H5" s="78" t="s">
        <v>250</v>
      </c>
      <c r="I5" s="29" t="s">
        <v>251</v>
      </c>
      <c r="J5" s="99" t="s">
        <v>97</v>
      </c>
      <c r="K5" s="98"/>
      <c r="L5" s="72"/>
    </row>
    <row r="6" s="63" customFormat="1" ht="12.95" customHeight="1" spans="1:12">
      <c r="A6" s="79" t="s">
        <v>26</v>
      </c>
      <c r="B6" s="80" t="s">
        <v>26</v>
      </c>
      <c r="C6" s="81"/>
      <c r="D6" s="82">
        <v>1</v>
      </c>
      <c r="E6" s="80">
        <v>2</v>
      </c>
      <c r="F6" s="83">
        <v>3</v>
      </c>
      <c r="G6" s="83">
        <v>4</v>
      </c>
      <c r="H6" s="83">
        <v>5</v>
      </c>
      <c r="I6" s="100">
        <v>6</v>
      </c>
      <c r="J6" s="101">
        <v>7</v>
      </c>
      <c r="K6" s="102"/>
      <c r="L6" s="80" t="s">
        <v>26</v>
      </c>
    </row>
    <row r="7" s="64" customFormat="1" ht="18.95" customHeight="1" spans="1:12">
      <c r="A7" s="84"/>
      <c r="B7" s="85" t="s">
        <v>28</v>
      </c>
      <c r="C7" s="86" t="s">
        <v>28</v>
      </c>
      <c r="D7" s="87"/>
      <c r="E7" s="88">
        <f t="shared" ref="E7:J7" si="0">E8+E40+E68+E76+E97+E129+E135</f>
        <v>38794.29</v>
      </c>
      <c r="F7" s="88">
        <f t="shared" si="0"/>
        <v>1000</v>
      </c>
      <c r="G7" s="88">
        <f t="shared" si="0"/>
        <v>37366.18</v>
      </c>
      <c r="H7" s="88">
        <f t="shared" si="0"/>
        <v>0</v>
      </c>
      <c r="I7" s="88">
        <f t="shared" si="0"/>
        <v>374.92</v>
      </c>
      <c r="J7" s="88">
        <f t="shared" si="0"/>
        <v>53.19</v>
      </c>
      <c r="K7" s="103"/>
      <c r="L7" s="85" t="s">
        <v>28</v>
      </c>
    </row>
    <row r="8" s="65" customFormat="1" ht="21.95" hidden="1" customHeight="1" spans="1:12">
      <c r="A8" s="89">
        <v>58</v>
      </c>
      <c r="B8" s="90" t="s">
        <v>187</v>
      </c>
      <c r="C8" s="91" t="s">
        <v>28</v>
      </c>
      <c r="D8" s="92"/>
      <c r="E8" s="88">
        <f t="shared" ref="E8:J8" si="1">SUM(E9:E39)</f>
        <v>617.67</v>
      </c>
      <c r="F8" s="93">
        <f t="shared" si="1"/>
        <v>0</v>
      </c>
      <c r="G8" s="94">
        <f t="shared" si="1"/>
        <v>610</v>
      </c>
      <c r="H8" s="93">
        <f t="shared" si="1"/>
        <v>0</v>
      </c>
      <c r="I8" s="94">
        <f t="shared" si="1"/>
        <v>0</v>
      </c>
      <c r="J8" s="88">
        <f t="shared" si="1"/>
        <v>7.67</v>
      </c>
      <c r="K8" s="104"/>
      <c r="L8" s="90" t="s">
        <v>187</v>
      </c>
    </row>
    <row r="9" s="65" customFormat="1" ht="21.95" hidden="1" customHeight="1" spans="1:12">
      <c r="A9" s="95"/>
      <c r="B9" s="28" t="s">
        <v>187</v>
      </c>
      <c r="C9" s="91" t="s">
        <v>28</v>
      </c>
      <c r="D9" s="28" t="s">
        <v>252</v>
      </c>
      <c r="E9" s="96">
        <f t="shared" ref="E9:E39" si="2">SUBTOTAL(9,F9:J9)</f>
        <v>100</v>
      </c>
      <c r="F9" s="47">
        <v>0</v>
      </c>
      <c r="G9" s="48">
        <v>100</v>
      </c>
      <c r="H9" s="47">
        <v>0</v>
      </c>
      <c r="I9" s="48">
        <v>0</v>
      </c>
      <c r="J9" s="31">
        <v>0</v>
      </c>
      <c r="K9" s="104"/>
      <c r="L9" s="28" t="s">
        <v>187</v>
      </c>
    </row>
    <row r="10" s="65" customFormat="1" ht="21.95" hidden="1" customHeight="1" spans="1:12">
      <c r="A10" s="95"/>
      <c r="B10" s="28" t="s">
        <v>187</v>
      </c>
      <c r="C10" s="91" t="s">
        <v>28</v>
      </c>
      <c r="D10" s="28" t="s">
        <v>253</v>
      </c>
      <c r="E10" s="96">
        <f t="shared" si="2"/>
        <v>60</v>
      </c>
      <c r="F10" s="47">
        <v>0</v>
      </c>
      <c r="G10" s="48">
        <v>60</v>
      </c>
      <c r="H10" s="47">
        <v>0</v>
      </c>
      <c r="I10" s="48">
        <v>0</v>
      </c>
      <c r="J10" s="31">
        <v>0</v>
      </c>
      <c r="K10" s="104"/>
      <c r="L10" s="28" t="s">
        <v>187</v>
      </c>
    </row>
    <row r="11" s="65" customFormat="1" ht="21.95" hidden="1" customHeight="1" spans="1:12">
      <c r="A11" s="95"/>
      <c r="B11" s="28" t="s">
        <v>187</v>
      </c>
      <c r="C11" s="91" t="s">
        <v>28</v>
      </c>
      <c r="D11" s="28" t="s">
        <v>254</v>
      </c>
      <c r="E11" s="96">
        <f t="shared" si="2"/>
        <v>40</v>
      </c>
      <c r="F11" s="47">
        <v>0</v>
      </c>
      <c r="G11" s="48">
        <v>40</v>
      </c>
      <c r="H11" s="47">
        <v>0</v>
      </c>
      <c r="I11" s="48">
        <v>0</v>
      </c>
      <c r="J11" s="31">
        <v>0</v>
      </c>
      <c r="K11" s="104"/>
      <c r="L11" s="28" t="s">
        <v>187</v>
      </c>
    </row>
    <row r="12" s="65" customFormat="1" ht="21.95" hidden="1" customHeight="1" spans="1:12">
      <c r="A12" s="95"/>
      <c r="B12" s="28" t="s">
        <v>187</v>
      </c>
      <c r="C12" s="91" t="s">
        <v>28</v>
      </c>
      <c r="D12" s="28" t="s">
        <v>255</v>
      </c>
      <c r="E12" s="96">
        <f t="shared" si="2"/>
        <v>40</v>
      </c>
      <c r="F12" s="47">
        <v>0</v>
      </c>
      <c r="G12" s="48">
        <v>40</v>
      </c>
      <c r="H12" s="47">
        <v>0</v>
      </c>
      <c r="I12" s="48">
        <v>0</v>
      </c>
      <c r="J12" s="31">
        <v>0</v>
      </c>
      <c r="K12" s="104"/>
      <c r="L12" s="28" t="s">
        <v>187</v>
      </c>
    </row>
    <row r="13" s="65" customFormat="1" ht="21.95" hidden="1" customHeight="1" spans="1:12">
      <c r="A13" s="95"/>
      <c r="B13" s="28" t="s">
        <v>187</v>
      </c>
      <c r="C13" s="91" t="s">
        <v>28</v>
      </c>
      <c r="D13" s="28" t="s">
        <v>256</v>
      </c>
      <c r="E13" s="96">
        <f t="shared" si="2"/>
        <v>30</v>
      </c>
      <c r="F13" s="47">
        <v>0</v>
      </c>
      <c r="G13" s="48">
        <v>30</v>
      </c>
      <c r="H13" s="47">
        <v>0</v>
      </c>
      <c r="I13" s="48">
        <v>0</v>
      </c>
      <c r="J13" s="31">
        <v>0</v>
      </c>
      <c r="K13" s="104"/>
      <c r="L13" s="28" t="s">
        <v>187</v>
      </c>
    </row>
    <row r="14" s="65" customFormat="1" ht="21.95" hidden="1" customHeight="1" spans="1:12">
      <c r="A14" s="95"/>
      <c r="B14" s="28" t="s">
        <v>187</v>
      </c>
      <c r="C14" s="91" t="s">
        <v>28</v>
      </c>
      <c r="D14" s="28" t="s">
        <v>257</v>
      </c>
      <c r="E14" s="96">
        <f t="shared" si="2"/>
        <v>30</v>
      </c>
      <c r="F14" s="47">
        <v>0</v>
      </c>
      <c r="G14" s="48">
        <v>30</v>
      </c>
      <c r="H14" s="47">
        <v>0</v>
      </c>
      <c r="I14" s="48">
        <v>0</v>
      </c>
      <c r="J14" s="31">
        <v>0</v>
      </c>
      <c r="K14" s="104"/>
      <c r="L14" s="28" t="s">
        <v>187</v>
      </c>
    </row>
    <row r="15" s="65" customFormat="1" ht="21.95" hidden="1" customHeight="1" spans="1:12">
      <c r="A15" s="95"/>
      <c r="B15" s="28" t="s">
        <v>187</v>
      </c>
      <c r="C15" s="91" t="s">
        <v>28</v>
      </c>
      <c r="D15" s="28" t="s">
        <v>258</v>
      </c>
      <c r="E15" s="96">
        <f t="shared" si="2"/>
        <v>30</v>
      </c>
      <c r="F15" s="47">
        <v>0</v>
      </c>
      <c r="G15" s="48">
        <v>30</v>
      </c>
      <c r="H15" s="47">
        <v>0</v>
      </c>
      <c r="I15" s="48">
        <v>0</v>
      </c>
      <c r="J15" s="31">
        <v>0</v>
      </c>
      <c r="K15" s="104"/>
      <c r="L15" s="28" t="s">
        <v>187</v>
      </c>
    </row>
    <row r="16" s="65" customFormat="1" ht="21.95" hidden="1" customHeight="1" spans="1:12">
      <c r="A16" s="95"/>
      <c r="B16" s="28" t="s">
        <v>187</v>
      </c>
      <c r="C16" s="91" t="s">
        <v>28</v>
      </c>
      <c r="D16" s="28" t="s">
        <v>259</v>
      </c>
      <c r="E16" s="96">
        <f t="shared" si="2"/>
        <v>25</v>
      </c>
      <c r="F16" s="47">
        <v>0</v>
      </c>
      <c r="G16" s="48">
        <v>25</v>
      </c>
      <c r="H16" s="47">
        <v>0</v>
      </c>
      <c r="I16" s="48">
        <v>0</v>
      </c>
      <c r="J16" s="31">
        <v>0</v>
      </c>
      <c r="K16" s="104"/>
      <c r="L16" s="28" t="s">
        <v>187</v>
      </c>
    </row>
    <row r="17" s="65" customFormat="1" ht="21.95" hidden="1" customHeight="1" spans="1:12">
      <c r="A17" s="95"/>
      <c r="B17" s="28" t="s">
        <v>187</v>
      </c>
      <c r="C17" s="91" t="s">
        <v>28</v>
      </c>
      <c r="D17" s="28" t="s">
        <v>260</v>
      </c>
      <c r="E17" s="96">
        <f t="shared" si="2"/>
        <v>20</v>
      </c>
      <c r="F17" s="47">
        <v>0</v>
      </c>
      <c r="G17" s="48">
        <v>20</v>
      </c>
      <c r="H17" s="47">
        <v>0</v>
      </c>
      <c r="I17" s="48">
        <v>0</v>
      </c>
      <c r="J17" s="31">
        <v>0</v>
      </c>
      <c r="K17" s="104"/>
      <c r="L17" s="28" t="s">
        <v>187</v>
      </c>
    </row>
    <row r="18" s="65" customFormat="1" ht="21.95" hidden="1" customHeight="1" spans="1:12">
      <c r="A18" s="95"/>
      <c r="B18" s="28" t="s">
        <v>187</v>
      </c>
      <c r="C18" s="91" t="s">
        <v>28</v>
      </c>
      <c r="D18" s="28" t="s">
        <v>261</v>
      </c>
      <c r="E18" s="96">
        <f t="shared" si="2"/>
        <v>20</v>
      </c>
      <c r="F18" s="47">
        <v>0</v>
      </c>
      <c r="G18" s="48">
        <v>20</v>
      </c>
      <c r="H18" s="47">
        <v>0</v>
      </c>
      <c r="I18" s="48">
        <v>0</v>
      </c>
      <c r="J18" s="31">
        <v>0</v>
      </c>
      <c r="K18" s="104"/>
      <c r="L18" s="28" t="s">
        <v>187</v>
      </c>
    </row>
    <row r="19" s="65" customFormat="1" ht="21.95" hidden="1" customHeight="1" spans="1:12">
      <c r="A19" s="95"/>
      <c r="B19" s="28" t="s">
        <v>187</v>
      </c>
      <c r="C19" s="91" t="s">
        <v>28</v>
      </c>
      <c r="D19" s="28" t="s">
        <v>262</v>
      </c>
      <c r="E19" s="96">
        <f t="shared" si="2"/>
        <v>20</v>
      </c>
      <c r="F19" s="47">
        <v>0</v>
      </c>
      <c r="G19" s="48">
        <v>20</v>
      </c>
      <c r="H19" s="47">
        <v>0</v>
      </c>
      <c r="I19" s="48">
        <v>0</v>
      </c>
      <c r="J19" s="31">
        <v>0</v>
      </c>
      <c r="K19" s="104"/>
      <c r="L19" s="28" t="s">
        <v>187</v>
      </c>
    </row>
    <row r="20" s="65" customFormat="1" ht="21.95" hidden="1" customHeight="1" spans="1:12">
      <c r="A20" s="95"/>
      <c r="B20" s="28" t="s">
        <v>187</v>
      </c>
      <c r="C20" s="91" t="s">
        <v>28</v>
      </c>
      <c r="D20" s="28" t="s">
        <v>263</v>
      </c>
      <c r="E20" s="96">
        <f t="shared" si="2"/>
        <v>20</v>
      </c>
      <c r="F20" s="47">
        <v>0</v>
      </c>
      <c r="G20" s="48">
        <v>20</v>
      </c>
      <c r="H20" s="47">
        <v>0</v>
      </c>
      <c r="I20" s="48">
        <v>0</v>
      </c>
      <c r="J20" s="31">
        <v>0</v>
      </c>
      <c r="K20" s="104"/>
      <c r="L20" s="28" t="s">
        <v>187</v>
      </c>
    </row>
    <row r="21" s="65" customFormat="1" ht="21.95" hidden="1" customHeight="1" spans="1:12">
      <c r="A21" s="95"/>
      <c r="B21" s="28" t="s">
        <v>187</v>
      </c>
      <c r="C21" s="91" t="s">
        <v>28</v>
      </c>
      <c r="D21" s="28" t="s">
        <v>264</v>
      </c>
      <c r="E21" s="96">
        <f t="shared" si="2"/>
        <v>20</v>
      </c>
      <c r="F21" s="47">
        <v>0</v>
      </c>
      <c r="G21" s="48">
        <v>20</v>
      </c>
      <c r="H21" s="47">
        <v>0</v>
      </c>
      <c r="I21" s="48">
        <v>0</v>
      </c>
      <c r="J21" s="31">
        <v>0</v>
      </c>
      <c r="K21" s="104"/>
      <c r="L21" s="28" t="s">
        <v>187</v>
      </c>
    </row>
    <row r="22" s="65" customFormat="1" ht="21.95" hidden="1" customHeight="1" spans="1:12">
      <c r="A22" s="95"/>
      <c r="B22" s="28" t="s">
        <v>187</v>
      </c>
      <c r="C22" s="91" t="s">
        <v>28</v>
      </c>
      <c r="D22" s="28" t="s">
        <v>265</v>
      </c>
      <c r="E22" s="96">
        <f t="shared" si="2"/>
        <v>20</v>
      </c>
      <c r="F22" s="47">
        <v>0</v>
      </c>
      <c r="G22" s="48">
        <v>20</v>
      </c>
      <c r="H22" s="47">
        <v>0</v>
      </c>
      <c r="I22" s="48">
        <v>0</v>
      </c>
      <c r="J22" s="31">
        <v>0</v>
      </c>
      <c r="K22" s="104"/>
      <c r="L22" s="28" t="s">
        <v>187</v>
      </c>
    </row>
    <row r="23" s="65" customFormat="1" ht="21.95" hidden="1" customHeight="1" spans="1:12">
      <c r="A23" s="95"/>
      <c r="B23" s="28" t="s">
        <v>187</v>
      </c>
      <c r="C23" s="91" t="s">
        <v>28</v>
      </c>
      <c r="D23" s="28" t="s">
        <v>266</v>
      </c>
      <c r="E23" s="96">
        <f t="shared" si="2"/>
        <v>20</v>
      </c>
      <c r="F23" s="47">
        <v>0</v>
      </c>
      <c r="G23" s="48">
        <v>20</v>
      </c>
      <c r="H23" s="47">
        <v>0</v>
      </c>
      <c r="I23" s="48">
        <v>0</v>
      </c>
      <c r="J23" s="31">
        <v>0</v>
      </c>
      <c r="K23" s="104"/>
      <c r="L23" s="28" t="s">
        <v>187</v>
      </c>
    </row>
    <row r="24" s="65" customFormat="1" ht="21.95" hidden="1" customHeight="1" spans="1:12">
      <c r="A24" s="95"/>
      <c r="B24" s="28" t="s">
        <v>187</v>
      </c>
      <c r="C24" s="91" t="s">
        <v>28</v>
      </c>
      <c r="D24" s="28" t="s">
        <v>267</v>
      </c>
      <c r="E24" s="96">
        <f t="shared" si="2"/>
        <v>15</v>
      </c>
      <c r="F24" s="47">
        <v>0</v>
      </c>
      <c r="G24" s="48">
        <v>15</v>
      </c>
      <c r="H24" s="47">
        <v>0</v>
      </c>
      <c r="I24" s="48">
        <v>0</v>
      </c>
      <c r="J24" s="31">
        <v>0</v>
      </c>
      <c r="K24" s="104"/>
      <c r="L24" s="28" t="s">
        <v>187</v>
      </c>
    </row>
    <row r="25" s="65" customFormat="1" ht="21.95" hidden="1" customHeight="1" spans="1:12">
      <c r="A25" s="95"/>
      <c r="B25" s="28" t="s">
        <v>187</v>
      </c>
      <c r="C25" s="91" t="s">
        <v>28</v>
      </c>
      <c r="D25" s="28" t="s">
        <v>268</v>
      </c>
      <c r="E25" s="96">
        <f t="shared" si="2"/>
        <v>10</v>
      </c>
      <c r="F25" s="47">
        <v>0</v>
      </c>
      <c r="G25" s="48">
        <v>10</v>
      </c>
      <c r="H25" s="47">
        <v>0</v>
      </c>
      <c r="I25" s="48">
        <v>0</v>
      </c>
      <c r="J25" s="31">
        <v>0</v>
      </c>
      <c r="K25" s="104"/>
      <c r="L25" s="28" t="s">
        <v>187</v>
      </c>
    </row>
    <row r="26" s="65" customFormat="1" ht="21.95" hidden="1" customHeight="1" spans="1:12">
      <c r="A26" s="95"/>
      <c r="B26" s="28" t="s">
        <v>187</v>
      </c>
      <c r="C26" s="91" t="s">
        <v>28</v>
      </c>
      <c r="D26" s="28" t="s">
        <v>269</v>
      </c>
      <c r="E26" s="96">
        <f t="shared" si="2"/>
        <v>10</v>
      </c>
      <c r="F26" s="47">
        <v>0</v>
      </c>
      <c r="G26" s="48">
        <v>10</v>
      </c>
      <c r="H26" s="47">
        <v>0</v>
      </c>
      <c r="I26" s="48">
        <v>0</v>
      </c>
      <c r="J26" s="31">
        <v>0</v>
      </c>
      <c r="K26" s="104"/>
      <c r="L26" s="28" t="s">
        <v>187</v>
      </c>
    </row>
    <row r="27" s="65" customFormat="1" ht="21.95" hidden="1" customHeight="1" spans="1:12">
      <c r="A27" s="95"/>
      <c r="B27" s="28" t="s">
        <v>187</v>
      </c>
      <c r="C27" s="91" t="s">
        <v>28</v>
      </c>
      <c r="D27" s="28" t="s">
        <v>270</v>
      </c>
      <c r="E27" s="96">
        <f t="shared" si="2"/>
        <v>10</v>
      </c>
      <c r="F27" s="47">
        <v>0</v>
      </c>
      <c r="G27" s="48">
        <v>10</v>
      </c>
      <c r="H27" s="47">
        <v>0</v>
      </c>
      <c r="I27" s="48">
        <v>0</v>
      </c>
      <c r="J27" s="31">
        <v>0</v>
      </c>
      <c r="K27" s="104"/>
      <c r="L27" s="28" t="s">
        <v>187</v>
      </c>
    </row>
    <row r="28" s="65" customFormat="1" ht="21.95" hidden="1" customHeight="1" spans="1:12">
      <c r="A28" s="95"/>
      <c r="B28" s="28" t="s">
        <v>187</v>
      </c>
      <c r="C28" s="91" t="s">
        <v>28</v>
      </c>
      <c r="D28" s="28" t="s">
        <v>271</v>
      </c>
      <c r="E28" s="96">
        <f t="shared" si="2"/>
        <v>10</v>
      </c>
      <c r="F28" s="47">
        <v>0</v>
      </c>
      <c r="G28" s="48">
        <v>10</v>
      </c>
      <c r="H28" s="47">
        <v>0</v>
      </c>
      <c r="I28" s="48">
        <v>0</v>
      </c>
      <c r="J28" s="31">
        <v>0</v>
      </c>
      <c r="K28" s="104"/>
      <c r="L28" s="28" t="s">
        <v>187</v>
      </c>
    </row>
    <row r="29" s="65" customFormat="1" ht="21.95" hidden="1" customHeight="1" spans="1:12">
      <c r="A29" s="95"/>
      <c r="B29" s="28" t="s">
        <v>187</v>
      </c>
      <c r="C29" s="91" t="s">
        <v>28</v>
      </c>
      <c r="D29" s="28" t="s">
        <v>272</v>
      </c>
      <c r="E29" s="96">
        <f t="shared" si="2"/>
        <v>10</v>
      </c>
      <c r="F29" s="47">
        <v>0</v>
      </c>
      <c r="G29" s="48">
        <v>10</v>
      </c>
      <c r="H29" s="47">
        <v>0</v>
      </c>
      <c r="I29" s="48">
        <v>0</v>
      </c>
      <c r="J29" s="31">
        <v>0</v>
      </c>
      <c r="K29" s="104"/>
      <c r="L29" s="28" t="s">
        <v>187</v>
      </c>
    </row>
    <row r="30" s="2" customFormat="1" ht="21.95" hidden="1" customHeight="1" spans="1:237">
      <c r="A30" s="95"/>
      <c r="B30" s="28" t="s">
        <v>187</v>
      </c>
      <c r="C30" s="91" t="s">
        <v>28</v>
      </c>
      <c r="D30" s="28" t="s">
        <v>273</v>
      </c>
      <c r="E30" s="96">
        <f t="shared" si="2"/>
        <v>10</v>
      </c>
      <c r="F30" s="47">
        <v>0</v>
      </c>
      <c r="G30" s="48">
        <v>10</v>
      </c>
      <c r="H30" s="47">
        <v>0</v>
      </c>
      <c r="I30" s="48">
        <v>0</v>
      </c>
      <c r="J30" s="31">
        <v>0</v>
      </c>
      <c r="K30" s="105"/>
      <c r="L30" s="28" t="s">
        <v>187</v>
      </c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</row>
    <row r="31" s="65" customFormat="1" ht="21.95" hidden="1" customHeight="1" spans="1:12">
      <c r="A31" s="95"/>
      <c r="B31" s="28" t="s">
        <v>187</v>
      </c>
      <c r="C31" s="91" t="s">
        <v>28</v>
      </c>
      <c r="D31" s="28" t="s">
        <v>274</v>
      </c>
      <c r="E31" s="96">
        <f t="shared" si="2"/>
        <v>10</v>
      </c>
      <c r="F31" s="47">
        <v>0</v>
      </c>
      <c r="G31" s="48">
        <v>10</v>
      </c>
      <c r="H31" s="47">
        <v>0</v>
      </c>
      <c r="I31" s="48">
        <v>0</v>
      </c>
      <c r="J31" s="31">
        <v>0</v>
      </c>
      <c r="K31" s="104"/>
      <c r="L31" s="28" t="s">
        <v>187</v>
      </c>
    </row>
    <row r="32" s="65" customFormat="1" ht="21.95" hidden="1" customHeight="1" spans="1:12">
      <c r="A32" s="95"/>
      <c r="B32" s="28" t="s">
        <v>187</v>
      </c>
      <c r="C32" s="91" t="s">
        <v>28</v>
      </c>
      <c r="D32" s="28" t="s">
        <v>275</v>
      </c>
      <c r="E32" s="96">
        <f t="shared" si="2"/>
        <v>5</v>
      </c>
      <c r="F32" s="47">
        <v>0</v>
      </c>
      <c r="G32" s="48">
        <v>5</v>
      </c>
      <c r="H32" s="47">
        <v>0</v>
      </c>
      <c r="I32" s="48">
        <v>0</v>
      </c>
      <c r="J32" s="31">
        <v>0</v>
      </c>
      <c r="K32" s="104"/>
      <c r="L32" s="28" t="s">
        <v>187</v>
      </c>
    </row>
    <row r="33" s="65" customFormat="1" ht="21.95" hidden="1" customHeight="1" spans="1:12">
      <c r="A33" s="95"/>
      <c r="B33" s="28" t="s">
        <v>187</v>
      </c>
      <c r="C33" s="91" t="s">
        <v>28</v>
      </c>
      <c r="D33" s="28" t="s">
        <v>276</v>
      </c>
      <c r="E33" s="96">
        <f t="shared" si="2"/>
        <v>5</v>
      </c>
      <c r="F33" s="47">
        <v>0</v>
      </c>
      <c r="G33" s="48">
        <v>5</v>
      </c>
      <c r="H33" s="47">
        <v>0</v>
      </c>
      <c r="I33" s="48">
        <v>0</v>
      </c>
      <c r="J33" s="31">
        <v>0</v>
      </c>
      <c r="K33" s="104"/>
      <c r="L33" s="28" t="s">
        <v>187</v>
      </c>
    </row>
    <row r="34" s="65" customFormat="1" ht="21.95" hidden="1" customHeight="1" spans="1:12">
      <c r="A34" s="95"/>
      <c r="B34" s="28" t="s">
        <v>187</v>
      </c>
      <c r="C34" s="91" t="s">
        <v>28</v>
      </c>
      <c r="D34" s="28" t="s">
        <v>277</v>
      </c>
      <c r="E34" s="96">
        <f t="shared" si="2"/>
        <v>5</v>
      </c>
      <c r="F34" s="47">
        <v>0</v>
      </c>
      <c r="G34" s="48">
        <v>5</v>
      </c>
      <c r="H34" s="47">
        <v>0</v>
      </c>
      <c r="I34" s="48">
        <v>0</v>
      </c>
      <c r="J34" s="31">
        <v>0</v>
      </c>
      <c r="K34" s="104"/>
      <c r="L34" s="28" t="s">
        <v>187</v>
      </c>
    </row>
    <row r="35" s="65" customFormat="1" ht="21.95" hidden="1" customHeight="1" spans="1:12">
      <c r="A35" s="95"/>
      <c r="B35" s="28" t="s">
        <v>187</v>
      </c>
      <c r="C35" s="91" t="s">
        <v>28</v>
      </c>
      <c r="D35" s="28" t="s">
        <v>278</v>
      </c>
      <c r="E35" s="96">
        <f t="shared" si="2"/>
        <v>5</v>
      </c>
      <c r="F35" s="47">
        <v>0</v>
      </c>
      <c r="G35" s="48">
        <v>5</v>
      </c>
      <c r="H35" s="47">
        <v>0</v>
      </c>
      <c r="I35" s="48">
        <v>0</v>
      </c>
      <c r="J35" s="31">
        <v>0</v>
      </c>
      <c r="K35" s="104"/>
      <c r="L35" s="28" t="s">
        <v>187</v>
      </c>
    </row>
    <row r="36" s="65" customFormat="1" ht="21.95" hidden="1" customHeight="1" spans="1:12">
      <c r="A36" s="95"/>
      <c r="B36" s="28" t="s">
        <v>187</v>
      </c>
      <c r="C36" s="91" t="s">
        <v>28</v>
      </c>
      <c r="D36" s="28" t="s">
        <v>279</v>
      </c>
      <c r="E36" s="96">
        <f t="shared" si="2"/>
        <v>5</v>
      </c>
      <c r="F36" s="47">
        <v>0</v>
      </c>
      <c r="G36" s="48">
        <v>5</v>
      </c>
      <c r="H36" s="47">
        <v>0</v>
      </c>
      <c r="I36" s="48">
        <v>0</v>
      </c>
      <c r="J36" s="31">
        <v>0</v>
      </c>
      <c r="K36" s="104"/>
      <c r="L36" s="28" t="s">
        <v>187</v>
      </c>
    </row>
    <row r="37" s="65" customFormat="1" ht="21.95" hidden="1" customHeight="1" spans="1:12">
      <c r="A37" s="95"/>
      <c r="B37" s="28" t="s">
        <v>187</v>
      </c>
      <c r="C37" s="91" t="s">
        <v>28</v>
      </c>
      <c r="D37" s="28" t="s">
        <v>280</v>
      </c>
      <c r="E37" s="96">
        <f t="shared" si="2"/>
        <v>5</v>
      </c>
      <c r="F37" s="47">
        <v>0</v>
      </c>
      <c r="G37" s="48">
        <v>5</v>
      </c>
      <c r="H37" s="47">
        <v>0</v>
      </c>
      <c r="I37" s="48">
        <v>0</v>
      </c>
      <c r="J37" s="31">
        <v>0</v>
      </c>
      <c r="K37" s="104"/>
      <c r="L37" s="28" t="s">
        <v>187</v>
      </c>
    </row>
    <row r="38" s="65" customFormat="1" ht="21.95" hidden="1" customHeight="1" spans="1:12">
      <c r="A38" s="95"/>
      <c r="B38" s="28" t="s">
        <v>187</v>
      </c>
      <c r="C38" s="91" t="s">
        <v>28</v>
      </c>
      <c r="D38" s="35" t="s">
        <v>281</v>
      </c>
      <c r="E38" s="96">
        <f t="shared" si="2"/>
        <v>3.07</v>
      </c>
      <c r="F38" s="47">
        <v>0</v>
      </c>
      <c r="G38" s="48">
        <v>0</v>
      </c>
      <c r="H38" s="47">
        <v>0</v>
      </c>
      <c r="I38" s="48">
        <v>0</v>
      </c>
      <c r="J38" s="31">
        <v>3.07</v>
      </c>
      <c r="K38" s="104"/>
      <c r="L38" s="28" t="s">
        <v>187</v>
      </c>
    </row>
    <row r="39" s="65" customFormat="1" ht="21.95" hidden="1" customHeight="1" spans="1:12">
      <c r="A39" s="95"/>
      <c r="B39" s="28" t="s">
        <v>187</v>
      </c>
      <c r="C39" s="91" t="s">
        <v>28</v>
      </c>
      <c r="D39" s="35" t="s">
        <v>282</v>
      </c>
      <c r="E39" s="96">
        <f t="shared" si="2"/>
        <v>4.6</v>
      </c>
      <c r="F39" s="47">
        <v>0</v>
      </c>
      <c r="G39" s="48">
        <v>0</v>
      </c>
      <c r="H39" s="47">
        <v>0</v>
      </c>
      <c r="I39" s="48">
        <v>0</v>
      </c>
      <c r="J39" s="31">
        <v>4.6</v>
      </c>
      <c r="K39" s="104"/>
      <c r="L39" s="28" t="s">
        <v>187</v>
      </c>
    </row>
    <row r="40" s="65" customFormat="1" ht="21.95" hidden="1" customHeight="1" spans="1:12">
      <c r="A40" s="89">
        <v>59</v>
      </c>
      <c r="B40" s="90" t="s">
        <v>61</v>
      </c>
      <c r="C40" s="91" t="s">
        <v>28</v>
      </c>
      <c r="D40" s="92"/>
      <c r="E40" s="88">
        <f t="shared" ref="E40:J40" si="3">SUM(E41:E67)</f>
        <v>550.46</v>
      </c>
      <c r="F40" s="93">
        <f t="shared" si="3"/>
        <v>0</v>
      </c>
      <c r="G40" s="94">
        <f t="shared" si="3"/>
        <v>510.09</v>
      </c>
      <c r="H40" s="93">
        <f t="shared" si="3"/>
        <v>0</v>
      </c>
      <c r="I40" s="94">
        <f t="shared" si="3"/>
        <v>38</v>
      </c>
      <c r="J40" s="88">
        <f t="shared" si="3"/>
        <v>2.37</v>
      </c>
      <c r="K40" s="104"/>
      <c r="L40" s="90" t="s">
        <v>61</v>
      </c>
    </row>
    <row r="41" s="65" customFormat="1" ht="21.95" hidden="1" customHeight="1" spans="1:12">
      <c r="A41" s="95"/>
      <c r="B41" s="28" t="s">
        <v>61</v>
      </c>
      <c r="C41" s="91" t="s">
        <v>28</v>
      </c>
      <c r="D41" s="28" t="s">
        <v>283</v>
      </c>
      <c r="E41" s="96">
        <f t="shared" ref="E41:E67" si="4">SUBTOTAL(9,F41:J41)</f>
        <v>129</v>
      </c>
      <c r="F41" s="47">
        <v>0</v>
      </c>
      <c r="G41" s="48">
        <v>129</v>
      </c>
      <c r="H41" s="47">
        <v>0</v>
      </c>
      <c r="I41" s="48">
        <v>0</v>
      </c>
      <c r="J41" s="31">
        <v>0</v>
      </c>
      <c r="K41" s="104"/>
      <c r="L41" s="28" t="s">
        <v>61</v>
      </c>
    </row>
    <row r="42" s="65" customFormat="1" ht="21.95" hidden="1" customHeight="1" spans="1:12">
      <c r="A42" s="95"/>
      <c r="B42" s="28" t="s">
        <v>61</v>
      </c>
      <c r="C42" s="91" t="s">
        <v>28</v>
      </c>
      <c r="D42" s="28" t="s">
        <v>284</v>
      </c>
      <c r="E42" s="96">
        <f t="shared" si="4"/>
        <v>85</v>
      </c>
      <c r="F42" s="47">
        <v>0</v>
      </c>
      <c r="G42" s="48">
        <v>85</v>
      </c>
      <c r="H42" s="47">
        <v>0</v>
      </c>
      <c r="I42" s="48">
        <v>0</v>
      </c>
      <c r="J42" s="31">
        <v>0</v>
      </c>
      <c r="K42" s="104"/>
      <c r="L42" s="28" t="s">
        <v>61</v>
      </c>
    </row>
    <row r="43" s="65" customFormat="1" ht="21.95" hidden="1" customHeight="1" spans="1:12">
      <c r="A43" s="95"/>
      <c r="B43" s="28" t="s">
        <v>61</v>
      </c>
      <c r="C43" s="91" t="s">
        <v>28</v>
      </c>
      <c r="D43" s="28" t="s">
        <v>285</v>
      </c>
      <c r="E43" s="96">
        <f t="shared" si="4"/>
        <v>80</v>
      </c>
      <c r="F43" s="47"/>
      <c r="G43" s="48">
        <v>80</v>
      </c>
      <c r="H43" s="47">
        <v>0</v>
      </c>
      <c r="I43" s="48">
        <v>0</v>
      </c>
      <c r="J43" s="31">
        <v>0</v>
      </c>
      <c r="K43" s="104"/>
      <c r="L43" s="28" t="s">
        <v>61</v>
      </c>
    </row>
    <row r="44" s="65" customFormat="1" ht="21.95" hidden="1" customHeight="1" spans="1:12">
      <c r="A44" s="95"/>
      <c r="B44" s="28" t="s">
        <v>61</v>
      </c>
      <c r="C44" s="91" t="s">
        <v>28</v>
      </c>
      <c r="D44" s="28" t="s">
        <v>286</v>
      </c>
      <c r="E44" s="96">
        <f t="shared" si="4"/>
        <v>60</v>
      </c>
      <c r="F44" s="47">
        <v>0</v>
      </c>
      <c r="G44" s="48">
        <v>60</v>
      </c>
      <c r="H44" s="47">
        <v>0</v>
      </c>
      <c r="I44" s="48">
        <v>0</v>
      </c>
      <c r="J44" s="31">
        <v>0</v>
      </c>
      <c r="K44" s="104"/>
      <c r="L44" s="28" t="s">
        <v>61</v>
      </c>
    </row>
    <row r="45" s="65" customFormat="1" ht="21.95" hidden="1" customHeight="1" spans="1:12">
      <c r="A45" s="95"/>
      <c r="B45" s="28" t="s">
        <v>61</v>
      </c>
      <c r="C45" s="91" t="s">
        <v>28</v>
      </c>
      <c r="D45" s="28" t="s">
        <v>287</v>
      </c>
      <c r="E45" s="96">
        <f t="shared" si="4"/>
        <v>44.55</v>
      </c>
      <c r="F45" s="47">
        <v>0</v>
      </c>
      <c r="G45" s="48">
        <v>44.55</v>
      </c>
      <c r="H45" s="47">
        <v>0</v>
      </c>
      <c r="I45" s="48">
        <v>0</v>
      </c>
      <c r="J45" s="31">
        <v>0</v>
      </c>
      <c r="K45" s="104"/>
      <c r="L45" s="28" t="s">
        <v>61</v>
      </c>
    </row>
    <row r="46" s="65" customFormat="1" ht="21.95" hidden="1" customHeight="1" spans="1:12">
      <c r="A46" s="95"/>
      <c r="B46" s="28" t="s">
        <v>61</v>
      </c>
      <c r="C46" s="91" t="s">
        <v>28</v>
      </c>
      <c r="D46" s="28" t="s">
        <v>288</v>
      </c>
      <c r="E46" s="96">
        <f t="shared" si="4"/>
        <v>26</v>
      </c>
      <c r="F46" s="47">
        <v>0</v>
      </c>
      <c r="G46" s="48">
        <v>26</v>
      </c>
      <c r="H46" s="47">
        <v>0</v>
      </c>
      <c r="I46" s="48">
        <v>0</v>
      </c>
      <c r="J46" s="31">
        <v>0</v>
      </c>
      <c r="K46" s="104"/>
      <c r="L46" s="28" t="s">
        <v>61</v>
      </c>
    </row>
    <row r="47" s="65" customFormat="1" ht="21.95" hidden="1" customHeight="1" spans="1:12">
      <c r="A47" s="95"/>
      <c r="B47" s="28" t="s">
        <v>61</v>
      </c>
      <c r="C47" s="91" t="s">
        <v>28</v>
      </c>
      <c r="D47" s="28" t="s">
        <v>289</v>
      </c>
      <c r="E47" s="96">
        <f t="shared" si="4"/>
        <v>20</v>
      </c>
      <c r="F47" s="47">
        <v>0</v>
      </c>
      <c r="G47" s="48">
        <v>20</v>
      </c>
      <c r="H47" s="47">
        <v>0</v>
      </c>
      <c r="I47" s="48">
        <v>0</v>
      </c>
      <c r="J47" s="31">
        <v>0</v>
      </c>
      <c r="K47" s="104"/>
      <c r="L47" s="28" t="s">
        <v>61</v>
      </c>
    </row>
    <row r="48" s="65" customFormat="1" ht="21.95" hidden="1" customHeight="1" spans="1:12">
      <c r="A48" s="95"/>
      <c r="B48" s="28" t="s">
        <v>61</v>
      </c>
      <c r="C48" s="91" t="s">
        <v>28</v>
      </c>
      <c r="D48" s="28" t="s">
        <v>290</v>
      </c>
      <c r="E48" s="96">
        <f t="shared" si="4"/>
        <v>12</v>
      </c>
      <c r="F48" s="47">
        <v>0</v>
      </c>
      <c r="G48" s="48">
        <v>12</v>
      </c>
      <c r="H48" s="47">
        <v>0</v>
      </c>
      <c r="I48" s="48">
        <v>0</v>
      </c>
      <c r="J48" s="31">
        <v>0</v>
      </c>
      <c r="K48" s="104"/>
      <c r="L48" s="28" t="s">
        <v>61</v>
      </c>
    </row>
    <row r="49" s="65" customFormat="1" ht="21.95" hidden="1" customHeight="1" spans="1:12">
      <c r="A49" s="95"/>
      <c r="B49" s="28" t="s">
        <v>61</v>
      </c>
      <c r="C49" s="91" t="s">
        <v>28</v>
      </c>
      <c r="D49" s="28" t="s">
        <v>263</v>
      </c>
      <c r="E49" s="96">
        <f t="shared" si="4"/>
        <v>8</v>
      </c>
      <c r="F49" s="47">
        <v>0</v>
      </c>
      <c r="G49" s="48">
        <v>8</v>
      </c>
      <c r="H49" s="47">
        <v>0</v>
      </c>
      <c r="I49" s="48">
        <v>0</v>
      </c>
      <c r="J49" s="31">
        <v>0</v>
      </c>
      <c r="K49" s="104"/>
      <c r="L49" s="28" t="s">
        <v>61</v>
      </c>
    </row>
    <row r="50" s="65" customFormat="1" ht="21.95" hidden="1" customHeight="1" spans="1:12">
      <c r="A50" s="95"/>
      <c r="B50" s="28" t="s">
        <v>61</v>
      </c>
      <c r="C50" s="91" t="s">
        <v>28</v>
      </c>
      <c r="D50" s="28" t="s">
        <v>291</v>
      </c>
      <c r="E50" s="96">
        <f t="shared" si="4"/>
        <v>6</v>
      </c>
      <c r="F50" s="47">
        <v>0</v>
      </c>
      <c r="G50" s="48">
        <v>6</v>
      </c>
      <c r="H50" s="47">
        <v>0</v>
      </c>
      <c r="I50" s="48">
        <v>0</v>
      </c>
      <c r="J50" s="31">
        <v>0</v>
      </c>
      <c r="K50" s="104"/>
      <c r="L50" s="28" t="s">
        <v>61</v>
      </c>
    </row>
    <row r="51" s="65" customFormat="1" ht="21.95" hidden="1" customHeight="1" spans="1:12">
      <c r="A51" s="95"/>
      <c r="B51" s="28" t="s">
        <v>61</v>
      </c>
      <c r="C51" s="91" t="s">
        <v>28</v>
      </c>
      <c r="D51" s="28" t="s">
        <v>292</v>
      </c>
      <c r="E51" s="96">
        <f t="shared" si="4"/>
        <v>5.44</v>
      </c>
      <c r="F51" s="47">
        <v>0</v>
      </c>
      <c r="G51" s="48">
        <v>5.44</v>
      </c>
      <c r="H51" s="47">
        <v>0</v>
      </c>
      <c r="I51" s="48">
        <v>0</v>
      </c>
      <c r="J51" s="31">
        <v>0</v>
      </c>
      <c r="K51" s="104"/>
      <c r="L51" s="28" t="s">
        <v>61</v>
      </c>
    </row>
    <row r="52" s="65" customFormat="1" ht="21.95" hidden="1" customHeight="1" spans="1:12">
      <c r="A52" s="95"/>
      <c r="B52" s="28" t="s">
        <v>61</v>
      </c>
      <c r="C52" s="91" t="s">
        <v>28</v>
      </c>
      <c r="D52" s="28" t="s">
        <v>293</v>
      </c>
      <c r="E52" s="96">
        <f t="shared" si="4"/>
        <v>5</v>
      </c>
      <c r="F52" s="47">
        <v>0</v>
      </c>
      <c r="G52" s="48">
        <v>5</v>
      </c>
      <c r="H52" s="47">
        <v>0</v>
      </c>
      <c r="I52" s="48">
        <v>0</v>
      </c>
      <c r="J52" s="31">
        <v>0</v>
      </c>
      <c r="K52" s="104"/>
      <c r="L52" s="28" t="s">
        <v>61</v>
      </c>
    </row>
    <row r="53" s="65" customFormat="1" ht="21.95" hidden="1" customHeight="1" spans="1:12">
      <c r="A53" s="95"/>
      <c r="B53" s="28" t="s">
        <v>61</v>
      </c>
      <c r="C53" s="91" t="s">
        <v>28</v>
      </c>
      <c r="D53" s="28" t="s">
        <v>294</v>
      </c>
      <c r="E53" s="96">
        <f t="shared" si="4"/>
        <v>4</v>
      </c>
      <c r="F53" s="47">
        <v>0</v>
      </c>
      <c r="G53" s="48">
        <v>4</v>
      </c>
      <c r="H53" s="47">
        <v>0</v>
      </c>
      <c r="I53" s="48">
        <v>0</v>
      </c>
      <c r="J53" s="31">
        <v>0</v>
      </c>
      <c r="K53" s="104"/>
      <c r="L53" s="28" t="s">
        <v>61</v>
      </c>
    </row>
    <row r="54" s="65" customFormat="1" ht="21.95" hidden="1" customHeight="1" spans="1:12">
      <c r="A54" s="95"/>
      <c r="B54" s="28" t="s">
        <v>61</v>
      </c>
      <c r="C54" s="91" t="s">
        <v>28</v>
      </c>
      <c r="D54" s="28" t="s">
        <v>295</v>
      </c>
      <c r="E54" s="96">
        <f t="shared" si="4"/>
        <v>3.6</v>
      </c>
      <c r="F54" s="47">
        <v>0</v>
      </c>
      <c r="G54" s="48">
        <v>3.6</v>
      </c>
      <c r="H54" s="47">
        <v>0</v>
      </c>
      <c r="I54" s="48">
        <v>0</v>
      </c>
      <c r="J54" s="31">
        <v>0</v>
      </c>
      <c r="K54" s="104"/>
      <c r="L54" s="28" t="s">
        <v>61</v>
      </c>
    </row>
    <row r="55" s="2" customFormat="1" ht="21.95" hidden="1" customHeight="1" spans="1:237">
      <c r="A55" s="95"/>
      <c r="B55" s="28" t="s">
        <v>61</v>
      </c>
      <c r="C55" s="91" t="s">
        <v>28</v>
      </c>
      <c r="D55" s="28" t="s">
        <v>296</v>
      </c>
      <c r="E55" s="96">
        <f t="shared" si="4"/>
        <v>3.5</v>
      </c>
      <c r="F55" s="47">
        <v>0</v>
      </c>
      <c r="G55" s="48">
        <v>3.5</v>
      </c>
      <c r="H55" s="47">
        <v>0</v>
      </c>
      <c r="I55" s="48">
        <v>0</v>
      </c>
      <c r="J55" s="31">
        <v>0</v>
      </c>
      <c r="K55" s="105"/>
      <c r="L55" s="28" t="s">
        <v>61</v>
      </c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</row>
    <row r="56" s="65" customFormat="1" ht="21.95" hidden="1" customHeight="1" spans="1:12">
      <c r="A56" s="95"/>
      <c r="B56" s="28" t="s">
        <v>61</v>
      </c>
      <c r="C56" s="91" t="s">
        <v>28</v>
      </c>
      <c r="D56" s="28" t="s">
        <v>297</v>
      </c>
      <c r="E56" s="96">
        <f t="shared" si="4"/>
        <v>3</v>
      </c>
      <c r="F56" s="47">
        <v>0</v>
      </c>
      <c r="G56" s="48">
        <v>3</v>
      </c>
      <c r="H56" s="47">
        <v>0</v>
      </c>
      <c r="I56" s="48">
        <v>0</v>
      </c>
      <c r="J56" s="31">
        <v>0</v>
      </c>
      <c r="K56" s="104"/>
      <c r="L56" s="28" t="s">
        <v>61</v>
      </c>
    </row>
    <row r="57" s="65" customFormat="1" ht="21.95" hidden="1" customHeight="1" spans="1:12">
      <c r="A57" s="95"/>
      <c r="B57" s="28" t="s">
        <v>61</v>
      </c>
      <c r="C57" s="91" t="s">
        <v>28</v>
      </c>
      <c r="D57" s="28" t="s">
        <v>157</v>
      </c>
      <c r="E57" s="96">
        <f t="shared" si="4"/>
        <v>3</v>
      </c>
      <c r="F57" s="47">
        <v>0</v>
      </c>
      <c r="G57" s="48">
        <v>3</v>
      </c>
      <c r="H57" s="47">
        <v>0</v>
      </c>
      <c r="I57" s="48">
        <v>0</v>
      </c>
      <c r="J57" s="31">
        <v>0</v>
      </c>
      <c r="K57" s="104"/>
      <c r="L57" s="28" t="s">
        <v>61</v>
      </c>
    </row>
    <row r="58" s="65" customFormat="1" ht="21.95" hidden="1" customHeight="1" spans="1:12">
      <c r="A58" s="95"/>
      <c r="B58" s="28" t="s">
        <v>61</v>
      </c>
      <c r="C58" s="91" t="s">
        <v>28</v>
      </c>
      <c r="D58" s="28" t="s">
        <v>298</v>
      </c>
      <c r="E58" s="96">
        <f t="shared" si="4"/>
        <v>3</v>
      </c>
      <c r="F58" s="47">
        <v>0</v>
      </c>
      <c r="G58" s="48">
        <v>3</v>
      </c>
      <c r="H58" s="47">
        <v>0</v>
      </c>
      <c r="I58" s="48">
        <v>0</v>
      </c>
      <c r="J58" s="31">
        <v>0</v>
      </c>
      <c r="K58" s="104"/>
      <c r="L58" s="28" t="s">
        <v>61</v>
      </c>
    </row>
    <row r="59" s="65" customFormat="1" ht="21.95" hidden="1" customHeight="1" spans="1:12">
      <c r="A59" s="95"/>
      <c r="B59" s="28" t="s">
        <v>61</v>
      </c>
      <c r="C59" s="91" t="s">
        <v>28</v>
      </c>
      <c r="D59" s="28" t="s">
        <v>299</v>
      </c>
      <c r="E59" s="96">
        <f t="shared" si="4"/>
        <v>2</v>
      </c>
      <c r="F59" s="47">
        <v>0</v>
      </c>
      <c r="G59" s="48">
        <v>2</v>
      </c>
      <c r="H59" s="47">
        <v>0</v>
      </c>
      <c r="I59" s="48">
        <v>0</v>
      </c>
      <c r="J59" s="31">
        <v>0</v>
      </c>
      <c r="K59" s="104"/>
      <c r="L59" s="28" t="s">
        <v>61</v>
      </c>
    </row>
    <row r="60" s="65" customFormat="1" ht="21.95" hidden="1" customHeight="1" spans="1:12">
      <c r="A60" s="95"/>
      <c r="B60" s="28" t="s">
        <v>61</v>
      </c>
      <c r="C60" s="91" t="s">
        <v>28</v>
      </c>
      <c r="D60" s="28" t="s">
        <v>300</v>
      </c>
      <c r="E60" s="96">
        <f t="shared" si="4"/>
        <v>2</v>
      </c>
      <c r="F60" s="47">
        <v>0</v>
      </c>
      <c r="G60" s="48">
        <v>2</v>
      </c>
      <c r="H60" s="47">
        <v>0</v>
      </c>
      <c r="I60" s="48">
        <v>0</v>
      </c>
      <c r="J60" s="31">
        <v>0</v>
      </c>
      <c r="K60" s="104"/>
      <c r="L60" s="28" t="s">
        <v>61</v>
      </c>
    </row>
    <row r="61" s="65" customFormat="1" ht="21.95" hidden="1" customHeight="1" spans="1:12">
      <c r="A61" s="95"/>
      <c r="B61" s="28" t="s">
        <v>61</v>
      </c>
      <c r="C61" s="91" t="s">
        <v>28</v>
      </c>
      <c r="D61" s="28" t="s">
        <v>301</v>
      </c>
      <c r="E61" s="96">
        <f t="shared" si="4"/>
        <v>2</v>
      </c>
      <c r="F61" s="47">
        <v>0</v>
      </c>
      <c r="G61" s="48">
        <v>2</v>
      </c>
      <c r="H61" s="47">
        <v>0</v>
      </c>
      <c r="I61" s="48">
        <v>0</v>
      </c>
      <c r="J61" s="31">
        <v>0</v>
      </c>
      <c r="K61" s="104"/>
      <c r="L61" s="28" t="s">
        <v>61</v>
      </c>
    </row>
    <row r="62" s="65" customFormat="1" ht="21.95" hidden="1" customHeight="1" spans="1:12">
      <c r="A62" s="95"/>
      <c r="B62" s="28" t="s">
        <v>61</v>
      </c>
      <c r="C62" s="91" t="s">
        <v>28</v>
      </c>
      <c r="D62" s="28" t="s">
        <v>302</v>
      </c>
      <c r="E62" s="96">
        <f t="shared" si="4"/>
        <v>2</v>
      </c>
      <c r="F62" s="47">
        <v>0</v>
      </c>
      <c r="G62" s="48">
        <v>2</v>
      </c>
      <c r="H62" s="47">
        <v>0</v>
      </c>
      <c r="I62" s="48">
        <v>0</v>
      </c>
      <c r="J62" s="31">
        <v>0</v>
      </c>
      <c r="K62" s="104"/>
      <c r="L62" s="28" t="s">
        <v>61</v>
      </c>
    </row>
    <row r="63" s="2" customFormat="1" ht="21.95" hidden="1" customHeight="1" spans="1:237">
      <c r="A63" s="95"/>
      <c r="B63" s="28" t="s">
        <v>61</v>
      </c>
      <c r="C63" s="91" t="s">
        <v>28</v>
      </c>
      <c r="D63" s="28" t="s">
        <v>303</v>
      </c>
      <c r="E63" s="96">
        <f t="shared" si="4"/>
        <v>1</v>
      </c>
      <c r="F63" s="47">
        <v>0</v>
      </c>
      <c r="G63" s="48">
        <v>1</v>
      </c>
      <c r="H63" s="47">
        <v>0</v>
      </c>
      <c r="I63" s="48">
        <v>0</v>
      </c>
      <c r="J63" s="31">
        <v>0</v>
      </c>
      <c r="K63" s="105"/>
      <c r="L63" s="28" t="s">
        <v>61</v>
      </c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</row>
    <row r="64" s="65" customFormat="1" ht="21.95" hidden="1" customHeight="1" spans="1:12">
      <c r="A64" s="95"/>
      <c r="B64" s="28" t="s">
        <v>61</v>
      </c>
      <c r="C64" s="91" t="s">
        <v>28</v>
      </c>
      <c r="D64" s="28" t="s">
        <v>304</v>
      </c>
      <c r="E64" s="96">
        <f t="shared" si="4"/>
        <v>8</v>
      </c>
      <c r="F64" s="47">
        <v>0</v>
      </c>
      <c r="G64" s="48">
        <v>0</v>
      </c>
      <c r="H64" s="47">
        <v>0</v>
      </c>
      <c r="I64" s="48">
        <v>8</v>
      </c>
      <c r="J64" s="31">
        <v>0</v>
      </c>
      <c r="K64" s="104"/>
      <c r="L64" s="28" t="s">
        <v>61</v>
      </c>
    </row>
    <row r="65" s="65" customFormat="1" ht="21.95" hidden="1" customHeight="1" spans="1:12">
      <c r="A65" s="95"/>
      <c r="B65" s="28" t="s">
        <v>61</v>
      </c>
      <c r="C65" s="91" t="s">
        <v>28</v>
      </c>
      <c r="D65" s="28" t="s">
        <v>305</v>
      </c>
      <c r="E65" s="96">
        <f t="shared" si="4"/>
        <v>30</v>
      </c>
      <c r="F65" s="47">
        <v>0</v>
      </c>
      <c r="G65" s="48">
        <v>0</v>
      </c>
      <c r="H65" s="47">
        <v>0</v>
      </c>
      <c r="I65" s="48">
        <v>30</v>
      </c>
      <c r="J65" s="31">
        <v>0</v>
      </c>
      <c r="K65" s="104"/>
      <c r="L65" s="28" t="s">
        <v>61</v>
      </c>
    </row>
    <row r="66" s="65" customFormat="1" ht="21.95" hidden="1" customHeight="1" spans="1:12">
      <c r="A66" s="95"/>
      <c r="B66" s="28" t="s">
        <v>61</v>
      </c>
      <c r="C66" s="91" t="s">
        <v>28</v>
      </c>
      <c r="D66" s="35" t="s">
        <v>281</v>
      </c>
      <c r="E66" s="96">
        <f t="shared" si="4"/>
        <v>1.75</v>
      </c>
      <c r="F66" s="47">
        <v>0</v>
      </c>
      <c r="G66" s="48">
        <v>0</v>
      </c>
      <c r="H66" s="47">
        <v>0</v>
      </c>
      <c r="I66" s="48">
        <v>0</v>
      </c>
      <c r="J66" s="31">
        <v>1.75</v>
      </c>
      <c r="K66" s="104"/>
      <c r="L66" s="28" t="s">
        <v>61</v>
      </c>
    </row>
    <row r="67" s="65" customFormat="1" ht="21.95" hidden="1" customHeight="1" spans="1:12">
      <c r="A67" s="95"/>
      <c r="B67" s="28" t="s">
        <v>61</v>
      </c>
      <c r="C67" s="91" t="s">
        <v>28</v>
      </c>
      <c r="D67" s="35" t="s">
        <v>282</v>
      </c>
      <c r="E67" s="96">
        <f t="shared" si="4"/>
        <v>0.62</v>
      </c>
      <c r="F67" s="47">
        <v>0</v>
      </c>
      <c r="G67" s="48">
        <v>0</v>
      </c>
      <c r="H67" s="47">
        <v>0</v>
      </c>
      <c r="I67" s="48">
        <v>0</v>
      </c>
      <c r="J67" s="31">
        <v>0.62</v>
      </c>
      <c r="K67" s="104"/>
      <c r="L67" s="28" t="s">
        <v>61</v>
      </c>
    </row>
    <row r="68" s="65" customFormat="1" ht="21.95" hidden="1" customHeight="1" spans="1:12">
      <c r="A68" s="89">
        <v>60</v>
      </c>
      <c r="B68" s="90" t="s">
        <v>62</v>
      </c>
      <c r="C68" s="91" t="s">
        <v>28</v>
      </c>
      <c r="D68" s="92"/>
      <c r="E68" s="88">
        <f t="shared" ref="E68:J68" si="5">SUM(E69:E75)</f>
        <v>151.19</v>
      </c>
      <c r="F68" s="93">
        <f t="shared" si="5"/>
        <v>0</v>
      </c>
      <c r="G68" s="94">
        <f t="shared" si="5"/>
        <v>98</v>
      </c>
      <c r="H68" s="93">
        <f t="shared" si="5"/>
        <v>0</v>
      </c>
      <c r="I68" s="94">
        <f t="shared" si="5"/>
        <v>50</v>
      </c>
      <c r="J68" s="88">
        <f t="shared" si="5"/>
        <v>3.19</v>
      </c>
      <c r="K68" s="104"/>
      <c r="L68" s="90" t="s">
        <v>62</v>
      </c>
    </row>
    <row r="69" s="65" customFormat="1" ht="21.95" hidden="1" customHeight="1" spans="1:12">
      <c r="A69" s="95"/>
      <c r="B69" s="28" t="s">
        <v>62</v>
      </c>
      <c r="C69" s="91" t="s">
        <v>28</v>
      </c>
      <c r="D69" s="28" t="s">
        <v>306</v>
      </c>
      <c r="E69" s="96">
        <f t="shared" ref="E69:E75" si="6">SUBTOTAL(9,F69:J69)</f>
        <v>50</v>
      </c>
      <c r="F69" s="47">
        <v>0</v>
      </c>
      <c r="G69" s="48">
        <v>50</v>
      </c>
      <c r="H69" s="47">
        <v>0</v>
      </c>
      <c r="I69" s="48">
        <v>0</v>
      </c>
      <c r="J69" s="31">
        <v>0</v>
      </c>
      <c r="K69" s="104"/>
      <c r="L69" s="28" t="s">
        <v>62</v>
      </c>
    </row>
    <row r="70" s="65" customFormat="1" ht="21.95" hidden="1" customHeight="1" spans="1:12">
      <c r="A70" s="95"/>
      <c r="B70" s="28" t="s">
        <v>62</v>
      </c>
      <c r="C70" s="91" t="s">
        <v>28</v>
      </c>
      <c r="D70" s="28" t="s">
        <v>307</v>
      </c>
      <c r="E70" s="96">
        <f t="shared" si="6"/>
        <v>30</v>
      </c>
      <c r="F70" s="47">
        <v>0</v>
      </c>
      <c r="G70" s="48">
        <v>30</v>
      </c>
      <c r="H70" s="47">
        <v>0</v>
      </c>
      <c r="I70" s="48">
        <v>0</v>
      </c>
      <c r="J70" s="31">
        <v>0</v>
      </c>
      <c r="K70" s="104"/>
      <c r="L70" s="28" t="s">
        <v>62</v>
      </c>
    </row>
    <row r="71" s="65" customFormat="1" ht="21.95" hidden="1" customHeight="1" spans="1:12">
      <c r="A71" s="95"/>
      <c r="B71" s="28" t="s">
        <v>62</v>
      </c>
      <c r="C71" s="91" t="s">
        <v>28</v>
      </c>
      <c r="D71" s="28" t="s">
        <v>263</v>
      </c>
      <c r="E71" s="96">
        <f t="shared" si="6"/>
        <v>16</v>
      </c>
      <c r="F71" s="47">
        <v>0</v>
      </c>
      <c r="G71" s="48">
        <v>16</v>
      </c>
      <c r="H71" s="47">
        <v>0</v>
      </c>
      <c r="I71" s="48">
        <v>0</v>
      </c>
      <c r="J71" s="31">
        <v>0</v>
      </c>
      <c r="K71" s="104"/>
      <c r="L71" s="28" t="s">
        <v>62</v>
      </c>
    </row>
    <row r="72" s="65" customFormat="1" ht="21.95" hidden="1" customHeight="1" spans="1:12">
      <c r="A72" s="95"/>
      <c r="B72" s="28" t="s">
        <v>62</v>
      </c>
      <c r="C72" s="91" t="s">
        <v>28</v>
      </c>
      <c r="D72" s="28" t="s">
        <v>308</v>
      </c>
      <c r="E72" s="96">
        <f t="shared" si="6"/>
        <v>2</v>
      </c>
      <c r="F72" s="47">
        <v>0</v>
      </c>
      <c r="G72" s="48">
        <v>2</v>
      </c>
      <c r="H72" s="47">
        <v>0</v>
      </c>
      <c r="I72" s="48">
        <v>0</v>
      </c>
      <c r="J72" s="31">
        <v>0</v>
      </c>
      <c r="K72" s="104"/>
      <c r="L72" s="28" t="s">
        <v>62</v>
      </c>
    </row>
    <row r="73" s="65" customFormat="1" ht="21.95" hidden="1" customHeight="1" spans="1:12">
      <c r="A73" s="95"/>
      <c r="B73" s="28" t="s">
        <v>62</v>
      </c>
      <c r="C73" s="91" t="s">
        <v>28</v>
      </c>
      <c r="D73" s="28" t="s">
        <v>305</v>
      </c>
      <c r="E73" s="96">
        <f t="shared" si="6"/>
        <v>40</v>
      </c>
      <c r="F73" s="47">
        <v>0</v>
      </c>
      <c r="G73" s="48">
        <v>0</v>
      </c>
      <c r="H73" s="47">
        <v>0</v>
      </c>
      <c r="I73" s="48">
        <v>40</v>
      </c>
      <c r="J73" s="31">
        <v>0</v>
      </c>
      <c r="K73" s="104"/>
      <c r="L73" s="28" t="s">
        <v>62</v>
      </c>
    </row>
    <row r="74" s="65" customFormat="1" ht="21.95" hidden="1" customHeight="1" spans="1:12">
      <c r="A74" s="95"/>
      <c r="B74" s="28" t="s">
        <v>62</v>
      </c>
      <c r="C74" s="91" t="s">
        <v>28</v>
      </c>
      <c r="D74" s="28" t="s">
        <v>304</v>
      </c>
      <c r="E74" s="96">
        <f t="shared" si="6"/>
        <v>10</v>
      </c>
      <c r="F74" s="47">
        <v>0</v>
      </c>
      <c r="G74" s="48">
        <v>0</v>
      </c>
      <c r="H74" s="47">
        <v>0</v>
      </c>
      <c r="I74" s="48">
        <v>10</v>
      </c>
      <c r="J74" s="31">
        <v>0</v>
      </c>
      <c r="K74" s="104"/>
      <c r="L74" s="28" t="s">
        <v>62</v>
      </c>
    </row>
    <row r="75" s="65" customFormat="1" ht="21.95" hidden="1" customHeight="1" spans="1:12">
      <c r="A75" s="95"/>
      <c r="B75" s="28" t="s">
        <v>62</v>
      </c>
      <c r="C75" s="91" t="s">
        <v>28</v>
      </c>
      <c r="D75" s="35" t="s">
        <v>282</v>
      </c>
      <c r="E75" s="96">
        <f t="shared" si="6"/>
        <v>3.19</v>
      </c>
      <c r="F75" s="47">
        <v>0</v>
      </c>
      <c r="G75" s="48">
        <v>0</v>
      </c>
      <c r="H75" s="47">
        <v>0</v>
      </c>
      <c r="I75" s="48">
        <v>0</v>
      </c>
      <c r="J75" s="31">
        <v>3.19</v>
      </c>
      <c r="K75" s="104"/>
      <c r="L75" s="28" t="s">
        <v>62</v>
      </c>
    </row>
    <row r="76" s="65" customFormat="1" ht="21.95" customHeight="1" spans="1:12">
      <c r="A76" s="89">
        <v>61</v>
      </c>
      <c r="B76" s="90" t="s">
        <v>27</v>
      </c>
      <c r="C76" s="91" t="s">
        <v>28</v>
      </c>
      <c r="D76" s="92"/>
      <c r="E76" s="88">
        <f t="shared" ref="E76:J76" si="7">SUM(E77:E96)</f>
        <v>896.35</v>
      </c>
      <c r="F76" s="93">
        <f t="shared" si="7"/>
        <v>500</v>
      </c>
      <c r="G76" s="94">
        <f t="shared" si="7"/>
        <v>377.3</v>
      </c>
      <c r="H76" s="93">
        <f t="shared" si="7"/>
        <v>0</v>
      </c>
      <c r="I76" s="94">
        <f t="shared" si="7"/>
        <v>15</v>
      </c>
      <c r="J76" s="88">
        <f t="shared" si="7"/>
        <v>4.05</v>
      </c>
      <c r="K76" s="104"/>
      <c r="L76" s="90" t="s">
        <v>27</v>
      </c>
    </row>
    <row r="77" s="65" customFormat="1" ht="21.95" customHeight="1" spans="1:12">
      <c r="A77" s="95"/>
      <c r="B77" s="28" t="s">
        <v>27</v>
      </c>
      <c r="C77" s="91" t="s">
        <v>28</v>
      </c>
      <c r="D77" s="35" t="s">
        <v>309</v>
      </c>
      <c r="E77" s="96">
        <f>SUBTOTAL(9,F77:J77)</f>
        <v>500</v>
      </c>
      <c r="F77" s="47">
        <v>500</v>
      </c>
      <c r="G77" s="48">
        <v>0</v>
      </c>
      <c r="H77" s="47">
        <v>0</v>
      </c>
      <c r="I77" s="48">
        <v>0</v>
      </c>
      <c r="J77" s="31">
        <v>0</v>
      </c>
      <c r="K77" s="104"/>
      <c r="L77" s="28" t="s">
        <v>27</v>
      </c>
    </row>
    <row r="78" s="65" customFormat="1" ht="21.95" customHeight="1" spans="1:12">
      <c r="A78" s="95"/>
      <c r="B78" s="28" t="s">
        <v>27</v>
      </c>
      <c r="C78" s="91" t="s">
        <v>28</v>
      </c>
      <c r="D78" s="28" t="s">
        <v>310</v>
      </c>
      <c r="E78" s="96">
        <f>SUBTOTAL(9,F78:J78)</f>
        <v>194.6</v>
      </c>
      <c r="F78" s="47"/>
      <c r="G78" s="48">
        <v>194.6</v>
      </c>
      <c r="H78" s="47">
        <v>0</v>
      </c>
      <c r="I78" s="48">
        <v>0</v>
      </c>
      <c r="J78" s="31">
        <v>0</v>
      </c>
      <c r="K78" s="104"/>
      <c r="L78" s="28" t="s">
        <v>27</v>
      </c>
    </row>
    <row r="79" s="65" customFormat="1" ht="21.95" customHeight="1" spans="1:12">
      <c r="A79" s="95"/>
      <c r="B79" s="28" t="s">
        <v>27</v>
      </c>
      <c r="C79" s="91" t="s">
        <v>28</v>
      </c>
      <c r="D79" s="28" t="s">
        <v>311</v>
      </c>
      <c r="E79" s="96">
        <f>SUBTOTAL(9,F79:J79)</f>
        <v>70</v>
      </c>
      <c r="F79" s="47">
        <v>0</v>
      </c>
      <c r="G79" s="48">
        <v>70</v>
      </c>
      <c r="H79" s="47">
        <v>0</v>
      </c>
      <c r="I79" s="48">
        <v>0</v>
      </c>
      <c r="J79" s="31">
        <v>0</v>
      </c>
      <c r="K79" s="104"/>
      <c r="L79" s="28" t="s">
        <v>27</v>
      </c>
    </row>
    <row r="80" s="65" customFormat="1" ht="21.95" customHeight="1" spans="1:12">
      <c r="A80" s="95"/>
      <c r="B80" s="28" t="s">
        <v>27</v>
      </c>
      <c r="C80" s="91" t="s">
        <v>28</v>
      </c>
      <c r="D80" s="28" t="s">
        <v>312</v>
      </c>
      <c r="E80" s="96">
        <f>SUBTOTAL(9,F80:J80)</f>
        <v>18</v>
      </c>
      <c r="F80" s="47">
        <v>0</v>
      </c>
      <c r="G80" s="48">
        <v>18</v>
      </c>
      <c r="H80" s="47">
        <v>0</v>
      </c>
      <c r="I80" s="48">
        <v>0</v>
      </c>
      <c r="J80" s="31">
        <v>0</v>
      </c>
      <c r="K80" s="104"/>
      <c r="L80" s="28" t="s">
        <v>27</v>
      </c>
    </row>
    <row r="81" s="65" customFormat="1" ht="21.95" customHeight="1" spans="1:12">
      <c r="A81" s="95"/>
      <c r="B81" s="28" t="s">
        <v>27</v>
      </c>
      <c r="C81" s="91" t="s">
        <v>28</v>
      </c>
      <c r="D81" s="28" t="s">
        <v>313</v>
      </c>
      <c r="E81" s="96">
        <f t="shared" ref="E81:E96" si="8">SUBTOTAL(9,F81:J81)</f>
        <v>15</v>
      </c>
      <c r="F81" s="47">
        <v>0</v>
      </c>
      <c r="G81" s="48">
        <v>15</v>
      </c>
      <c r="H81" s="47">
        <v>0</v>
      </c>
      <c r="I81" s="48">
        <v>0</v>
      </c>
      <c r="J81" s="31">
        <v>0</v>
      </c>
      <c r="K81" s="104"/>
      <c r="L81" s="28" t="s">
        <v>27</v>
      </c>
    </row>
    <row r="82" s="65" customFormat="1" ht="21.95" customHeight="1" spans="1:12">
      <c r="A82" s="95"/>
      <c r="B82" s="28" t="s">
        <v>27</v>
      </c>
      <c r="C82" s="91" t="s">
        <v>28</v>
      </c>
      <c r="D82" s="28" t="s">
        <v>157</v>
      </c>
      <c r="E82" s="96">
        <f t="shared" si="8"/>
        <v>10</v>
      </c>
      <c r="F82" s="47">
        <v>0</v>
      </c>
      <c r="G82" s="48">
        <v>10</v>
      </c>
      <c r="H82" s="47">
        <v>0</v>
      </c>
      <c r="I82" s="48">
        <v>0</v>
      </c>
      <c r="J82" s="31">
        <v>0</v>
      </c>
      <c r="K82" s="104"/>
      <c r="L82" s="28" t="s">
        <v>27</v>
      </c>
    </row>
    <row r="83" s="65" customFormat="1" ht="21.95" customHeight="1" spans="1:12">
      <c r="A83" s="95"/>
      <c r="B83" s="28" t="s">
        <v>27</v>
      </c>
      <c r="C83" s="91" t="s">
        <v>28</v>
      </c>
      <c r="D83" s="28" t="s">
        <v>314</v>
      </c>
      <c r="E83" s="96">
        <f t="shared" si="8"/>
        <v>20</v>
      </c>
      <c r="F83" s="47">
        <v>0</v>
      </c>
      <c r="G83" s="48">
        <v>20</v>
      </c>
      <c r="H83" s="47">
        <v>0</v>
      </c>
      <c r="I83" s="48">
        <v>0</v>
      </c>
      <c r="J83" s="31">
        <v>0</v>
      </c>
      <c r="K83" s="104"/>
      <c r="L83" s="28" t="s">
        <v>27</v>
      </c>
    </row>
    <row r="84" s="2" customFormat="1" ht="21.95" customHeight="1" spans="1:237">
      <c r="A84" s="95"/>
      <c r="B84" s="28" t="s">
        <v>27</v>
      </c>
      <c r="C84" s="91" t="s">
        <v>28</v>
      </c>
      <c r="D84" s="28" t="s">
        <v>315</v>
      </c>
      <c r="E84" s="96">
        <f t="shared" si="8"/>
        <v>5</v>
      </c>
      <c r="F84" s="47">
        <v>0</v>
      </c>
      <c r="G84" s="48">
        <v>5</v>
      </c>
      <c r="H84" s="47">
        <v>0</v>
      </c>
      <c r="I84" s="48">
        <v>0</v>
      </c>
      <c r="J84" s="31">
        <v>0</v>
      </c>
      <c r="K84" s="105"/>
      <c r="L84" s="28" t="s">
        <v>27</v>
      </c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  <c r="HC84" s="106"/>
      <c r="HD84" s="106"/>
      <c r="HE84" s="106"/>
      <c r="HF84" s="106"/>
      <c r="HG84" s="106"/>
      <c r="HH84" s="106"/>
      <c r="HI84" s="106"/>
      <c r="HJ84" s="106"/>
      <c r="HK84" s="106"/>
      <c r="HL84" s="106"/>
      <c r="HM84" s="106"/>
      <c r="HN84" s="106"/>
      <c r="HO84" s="106"/>
      <c r="HP84" s="106"/>
      <c r="HQ84" s="106"/>
      <c r="HR84" s="106"/>
      <c r="HS84" s="106"/>
      <c r="HT84" s="106"/>
      <c r="HU84" s="106"/>
      <c r="HV84" s="106"/>
      <c r="HW84" s="106"/>
      <c r="HX84" s="106"/>
      <c r="HY84" s="106"/>
      <c r="HZ84" s="106"/>
      <c r="IA84" s="106"/>
      <c r="IB84" s="106"/>
      <c r="IC84" s="106"/>
    </row>
    <row r="85" s="65" customFormat="1" ht="21.95" customHeight="1" spans="1:12">
      <c r="A85" s="95"/>
      <c r="B85" s="28" t="s">
        <v>27</v>
      </c>
      <c r="C85" s="91" t="s">
        <v>28</v>
      </c>
      <c r="D85" s="28" t="s">
        <v>267</v>
      </c>
      <c r="E85" s="96">
        <f t="shared" si="8"/>
        <v>5</v>
      </c>
      <c r="F85" s="47">
        <v>0</v>
      </c>
      <c r="G85" s="48">
        <v>5</v>
      </c>
      <c r="H85" s="47">
        <v>0</v>
      </c>
      <c r="I85" s="48">
        <v>0</v>
      </c>
      <c r="J85" s="31">
        <v>0</v>
      </c>
      <c r="K85" s="104"/>
      <c r="L85" s="28" t="s">
        <v>27</v>
      </c>
    </row>
    <row r="86" s="65" customFormat="1" ht="21.95" customHeight="1" spans="1:12">
      <c r="A86" s="95"/>
      <c r="B86" s="28" t="s">
        <v>27</v>
      </c>
      <c r="C86" s="91" t="s">
        <v>28</v>
      </c>
      <c r="D86" s="28" t="s">
        <v>296</v>
      </c>
      <c r="E86" s="96">
        <f t="shared" si="8"/>
        <v>3</v>
      </c>
      <c r="F86" s="47">
        <v>0</v>
      </c>
      <c r="G86" s="48">
        <v>3</v>
      </c>
      <c r="H86" s="47">
        <v>0</v>
      </c>
      <c r="I86" s="48">
        <v>0</v>
      </c>
      <c r="J86" s="31">
        <v>0</v>
      </c>
      <c r="K86" s="104"/>
      <c r="L86" s="28" t="s">
        <v>27</v>
      </c>
    </row>
    <row r="87" s="65" customFormat="1" ht="21.95" customHeight="1" spans="1:12">
      <c r="A87" s="95"/>
      <c r="B87" s="28" t="s">
        <v>27</v>
      </c>
      <c r="C87" s="91" t="s">
        <v>28</v>
      </c>
      <c r="D87" s="28" t="s">
        <v>316</v>
      </c>
      <c r="E87" s="96">
        <f t="shared" si="8"/>
        <v>3</v>
      </c>
      <c r="F87" s="47">
        <v>0</v>
      </c>
      <c r="G87" s="48">
        <v>3</v>
      </c>
      <c r="H87" s="47">
        <v>0</v>
      </c>
      <c r="I87" s="48">
        <v>0</v>
      </c>
      <c r="J87" s="31">
        <v>0</v>
      </c>
      <c r="K87" s="104"/>
      <c r="L87" s="28" t="s">
        <v>27</v>
      </c>
    </row>
    <row r="88" s="65" customFormat="1" ht="21.95" customHeight="1" spans="1:12">
      <c r="A88" s="95"/>
      <c r="B88" s="28" t="s">
        <v>27</v>
      </c>
      <c r="C88" s="91" t="s">
        <v>28</v>
      </c>
      <c r="D88" s="28" t="s">
        <v>317</v>
      </c>
      <c r="E88" s="96">
        <f t="shared" si="8"/>
        <v>3</v>
      </c>
      <c r="F88" s="47">
        <v>0</v>
      </c>
      <c r="G88" s="48">
        <v>3</v>
      </c>
      <c r="H88" s="47">
        <v>0</v>
      </c>
      <c r="I88" s="48">
        <v>0</v>
      </c>
      <c r="J88" s="31">
        <v>0</v>
      </c>
      <c r="K88" s="104"/>
      <c r="L88" s="28" t="s">
        <v>27</v>
      </c>
    </row>
    <row r="89" s="65" customFormat="1" ht="21.95" customHeight="1" spans="1:12">
      <c r="A89" s="95"/>
      <c r="B89" s="28" t="s">
        <v>27</v>
      </c>
      <c r="C89" s="91" t="s">
        <v>28</v>
      </c>
      <c r="D89" s="28" t="s">
        <v>318</v>
      </c>
      <c r="E89" s="96">
        <f t="shared" si="8"/>
        <v>2.7</v>
      </c>
      <c r="F89" s="47">
        <v>0</v>
      </c>
      <c r="G89" s="48">
        <v>2.7</v>
      </c>
      <c r="H89" s="47">
        <v>0</v>
      </c>
      <c r="I89" s="48">
        <v>0</v>
      </c>
      <c r="J89" s="31">
        <v>0</v>
      </c>
      <c r="K89" s="104"/>
      <c r="L89" s="28" t="s">
        <v>27</v>
      </c>
    </row>
    <row r="90" s="65" customFormat="1" ht="21.95" customHeight="1" spans="1:12">
      <c r="A90" s="95"/>
      <c r="B90" s="28" t="s">
        <v>27</v>
      </c>
      <c r="C90" s="91" t="s">
        <v>28</v>
      </c>
      <c r="D90" s="28" t="s">
        <v>319</v>
      </c>
      <c r="E90" s="96">
        <f t="shared" si="8"/>
        <v>2</v>
      </c>
      <c r="F90" s="47">
        <v>0</v>
      </c>
      <c r="G90" s="48">
        <v>2</v>
      </c>
      <c r="H90" s="47">
        <v>0</v>
      </c>
      <c r="I90" s="48">
        <v>0</v>
      </c>
      <c r="J90" s="31">
        <v>0</v>
      </c>
      <c r="K90" s="104"/>
      <c r="L90" s="28" t="s">
        <v>27</v>
      </c>
    </row>
    <row r="91" s="65" customFormat="1" ht="21.95" customHeight="1" spans="1:12">
      <c r="A91" s="95"/>
      <c r="B91" s="28" t="s">
        <v>27</v>
      </c>
      <c r="C91" s="91" t="s">
        <v>28</v>
      </c>
      <c r="D91" s="28" t="s">
        <v>263</v>
      </c>
      <c r="E91" s="96">
        <f t="shared" si="8"/>
        <v>1</v>
      </c>
      <c r="F91" s="47">
        <v>0</v>
      </c>
      <c r="G91" s="48">
        <v>1</v>
      </c>
      <c r="H91" s="47">
        <v>0</v>
      </c>
      <c r="I91" s="48">
        <v>0</v>
      </c>
      <c r="J91" s="31">
        <v>0</v>
      </c>
      <c r="K91" s="104"/>
      <c r="L91" s="28" t="s">
        <v>27</v>
      </c>
    </row>
    <row r="92" s="65" customFormat="1" ht="21.95" customHeight="1" spans="1:12">
      <c r="A92" s="95"/>
      <c r="B92" s="28" t="s">
        <v>27</v>
      </c>
      <c r="C92" s="91" t="s">
        <v>28</v>
      </c>
      <c r="D92" s="28" t="s">
        <v>304</v>
      </c>
      <c r="E92" s="96">
        <f t="shared" si="8"/>
        <v>5</v>
      </c>
      <c r="F92" s="47">
        <v>0</v>
      </c>
      <c r="G92" s="48">
        <v>0</v>
      </c>
      <c r="H92" s="47">
        <v>0</v>
      </c>
      <c r="I92" s="48">
        <v>5</v>
      </c>
      <c r="J92" s="31">
        <v>0</v>
      </c>
      <c r="K92" s="104"/>
      <c r="L92" s="28" t="s">
        <v>27</v>
      </c>
    </row>
    <row r="93" s="65" customFormat="1" ht="21.95" customHeight="1" spans="1:12">
      <c r="A93" s="95"/>
      <c r="B93" s="28" t="s">
        <v>27</v>
      </c>
      <c r="C93" s="91" t="s">
        <v>28</v>
      </c>
      <c r="D93" s="28" t="s">
        <v>305</v>
      </c>
      <c r="E93" s="96">
        <f t="shared" si="8"/>
        <v>10</v>
      </c>
      <c r="F93" s="47">
        <v>0</v>
      </c>
      <c r="G93" s="48">
        <v>0</v>
      </c>
      <c r="H93" s="47">
        <v>0</v>
      </c>
      <c r="I93" s="48">
        <v>10</v>
      </c>
      <c r="J93" s="31">
        <v>0</v>
      </c>
      <c r="K93" s="104"/>
      <c r="L93" s="28" t="s">
        <v>27</v>
      </c>
    </row>
    <row r="94" s="65" customFormat="1" ht="21.95" customHeight="1" spans="1:12">
      <c r="A94" s="95"/>
      <c r="B94" s="28" t="s">
        <v>27</v>
      </c>
      <c r="C94" s="91" t="s">
        <v>28</v>
      </c>
      <c r="D94" s="28" t="s">
        <v>320</v>
      </c>
      <c r="E94" s="96">
        <f t="shared" si="8"/>
        <v>25</v>
      </c>
      <c r="F94" s="47"/>
      <c r="G94" s="48">
        <v>25</v>
      </c>
      <c r="H94" s="47"/>
      <c r="I94" s="48"/>
      <c r="J94" s="31"/>
      <c r="K94" s="104"/>
      <c r="L94" s="28" t="s">
        <v>27</v>
      </c>
    </row>
    <row r="95" s="65" customFormat="1" ht="21.95" customHeight="1" spans="1:12">
      <c r="A95" s="95"/>
      <c r="B95" s="28" t="s">
        <v>27</v>
      </c>
      <c r="C95" s="91" t="s">
        <v>28</v>
      </c>
      <c r="D95" s="35" t="s">
        <v>282</v>
      </c>
      <c r="E95" s="96">
        <f t="shared" si="8"/>
        <v>2.7</v>
      </c>
      <c r="F95" s="47">
        <v>0</v>
      </c>
      <c r="G95" s="48">
        <v>0</v>
      </c>
      <c r="H95" s="47">
        <v>0</v>
      </c>
      <c r="I95" s="48">
        <v>0</v>
      </c>
      <c r="J95" s="31">
        <v>2.7</v>
      </c>
      <c r="K95" s="104"/>
      <c r="L95" s="28"/>
    </row>
    <row r="96" s="65" customFormat="1" ht="21.95" customHeight="1" spans="1:12">
      <c r="A96" s="95"/>
      <c r="B96" s="28" t="s">
        <v>27</v>
      </c>
      <c r="C96" s="91" t="s">
        <v>28</v>
      </c>
      <c r="D96" s="35" t="s">
        <v>281</v>
      </c>
      <c r="E96" s="96">
        <f t="shared" si="8"/>
        <v>1.35</v>
      </c>
      <c r="F96" s="47">
        <v>0</v>
      </c>
      <c r="G96" s="48">
        <v>0</v>
      </c>
      <c r="H96" s="47">
        <v>0</v>
      </c>
      <c r="I96" s="48">
        <v>0</v>
      </c>
      <c r="J96" s="31">
        <v>1.35</v>
      </c>
      <c r="K96" s="104"/>
      <c r="L96" s="28"/>
    </row>
    <row r="97" s="65" customFormat="1" ht="21.95" hidden="1" customHeight="1" spans="1:12">
      <c r="A97" s="89">
        <v>62</v>
      </c>
      <c r="B97" s="90" t="s">
        <v>64</v>
      </c>
      <c r="C97" s="91" t="s">
        <v>28</v>
      </c>
      <c r="D97" s="92"/>
      <c r="E97" s="88">
        <f t="shared" ref="E97:J97" si="9">SUM(E98:E128)</f>
        <v>35309.89</v>
      </c>
      <c r="F97" s="93">
        <f t="shared" si="9"/>
        <v>0</v>
      </c>
      <c r="G97" s="94">
        <f t="shared" si="9"/>
        <v>35248.32</v>
      </c>
      <c r="H97" s="93">
        <f t="shared" si="9"/>
        <v>0</v>
      </c>
      <c r="I97" s="94">
        <f t="shared" si="9"/>
        <v>45</v>
      </c>
      <c r="J97" s="88">
        <f t="shared" si="9"/>
        <v>16.57</v>
      </c>
      <c r="K97" s="104"/>
      <c r="L97" s="90" t="s">
        <v>64</v>
      </c>
    </row>
    <row r="98" s="65" customFormat="1" ht="21.95" hidden="1" customHeight="1" spans="1:12">
      <c r="A98" s="95"/>
      <c r="B98" s="28" t="s">
        <v>64</v>
      </c>
      <c r="C98" s="91" t="s">
        <v>28</v>
      </c>
      <c r="D98" s="28" t="s">
        <v>321</v>
      </c>
      <c r="E98" s="96">
        <f t="shared" ref="E98:E128" si="10">SUBTOTAL(9,F98:J98)</f>
        <v>15000</v>
      </c>
      <c r="F98" s="47">
        <v>0</v>
      </c>
      <c r="G98" s="48">
        <v>15000</v>
      </c>
      <c r="H98" s="47">
        <v>0</v>
      </c>
      <c r="I98" s="48">
        <v>0</v>
      </c>
      <c r="J98" s="31">
        <v>0</v>
      </c>
      <c r="K98" s="104"/>
      <c r="L98" s="28" t="s">
        <v>64</v>
      </c>
    </row>
    <row r="99" s="65" customFormat="1" ht="21.95" hidden="1" customHeight="1" spans="1:12">
      <c r="A99" s="95"/>
      <c r="B99" s="28" t="s">
        <v>64</v>
      </c>
      <c r="C99" s="91" t="s">
        <v>28</v>
      </c>
      <c r="D99" s="28" t="s">
        <v>322</v>
      </c>
      <c r="E99" s="96">
        <f t="shared" si="10"/>
        <v>7153</v>
      </c>
      <c r="F99" s="47"/>
      <c r="G99" s="48">
        <v>7153</v>
      </c>
      <c r="H99" s="47">
        <v>0</v>
      </c>
      <c r="I99" s="48">
        <v>0</v>
      </c>
      <c r="J99" s="31">
        <v>0</v>
      </c>
      <c r="K99" s="104"/>
      <c r="L99" s="28" t="s">
        <v>64</v>
      </c>
    </row>
    <row r="100" s="65" customFormat="1" ht="21.95" hidden="1" customHeight="1" spans="1:12">
      <c r="A100" s="95"/>
      <c r="B100" s="28" t="s">
        <v>64</v>
      </c>
      <c r="C100" s="91" t="s">
        <v>28</v>
      </c>
      <c r="D100" s="28" t="s">
        <v>323</v>
      </c>
      <c r="E100" s="96">
        <f t="shared" si="10"/>
        <v>3200</v>
      </c>
      <c r="F100" s="47">
        <v>0</v>
      </c>
      <c r="G100" s="48">
        <v>3200</v>
      </c>
      <c r="H100" s="47">
        <v>0</v>
      </c>
      <c r="I100" s="48">
        <v>0</v>
      </c>
      <c r="J100" s="31">
        <v>0</v>
      </c>
      <c r="K100" s="104"/>
      <c r="L100" s="28" t="s">
        <v>64</v>
      </c>
    </row>
    <row r="101" s="65" customFormat="1" ht="21.95" hidden="1" customHeight="1" spans="1:12">
      <c r="A101" s="95"/>
      <c r="B101" s="28" t="s">
        <v>64</v>
      </c>
      <c r="C101" s="91" t="s">
        <v>28</v>
      </c>
      <c r="D101" s="28" t="s">
        <v>324</v>
      </c>
      <c r="E101" s="96">
        <f t="shared" si="10"/>
        <v>2300</v>
      </c>
      <c r="F101" s="47">
        <v>0</v>
      </c>
      <c r="G101" s="48">
        <v>2300</v>
      </c>
      <c r="H101" s="47">
        <v>0</v>
      </c>
      <c r="I101" s="48">
        <v>0</v>
      </c>
      <c r="J101" s="31">
        <v>0</v>
      </c>
      <c r="K101" s="104"/>
      <c r="L101" s="28" t="s">
        <v>64</v>
      </c>
    </row>
    <row r="102" s="65" customFormat="1" ht="21.95" hidden="1" customHeight="1" spans="1:12">
      <c r="A102" s="95"/>
      <c r="B102" s="28" t="s">
        <v>64</v>
      </c>
      <c r="C102" s="91" t="s">
        <v>28</v>
      </c>
      <c r="D102" s="28" t="s">
        <v>325</v>
      </c>
      <c r="E102" s="96">
        <f t="shared" si="10"/>
        <v>2000</v>
      </c>
      <c r="F102" s="47">
        <v>0</v>
      </c>
      <c r="G102" s="48">
        <v>2000</v>
      </c>
      <c r="H102" s="47">
        <v>0</v>
      </c>
      <c r="I102" s="48">
        <v>0</v>
      </c>
      <c r="J102" s="31">
        <v>0</v>
      </c>
      <c r="K102" s="104"/>
      <c r="L102" s="28" t="s">
        <v>64</v>
      </c>
    </row>
    <row r="103" s="65" customFormat="1" ht="21.95" hidden="1" customHeight="1" spans="1:12">
      <c r="A103" s="95"/>
      <c r="B103" s="28" t="s">
        <v>64</v>
      </c>
      <c r="C103" s="91" t="s">
        <v>28</v>
      </c>
      <c r="D103" s="28" t="s">
        <v>326</v>
      </c>
      <c r="E103" s="96">
        <f t="shared" si="10"/>
        <v>2000</v>
      </c>
      <c r="F103" s="47">
        <v>0</v>
      </c>
      <c r="G103" s="48">
        <v>2000</v>
      </c>
      <c r="H103" s="47">
        <v>0</v>
      </c>
      <c r="I103" s="48">
        <v>0</v>
      </c>
      <c r="J103" s="31">
        <v>0</v>
      </c>
      <c r="K103" s="104"/>
      <c r="L103" s="28" t="s">
        <v>64</v>
      </c>
    </row>
    <row r="104" s="65" customFormat="1" ht="21.95" hidden="1" customHeight="1" spans="1:12">
      <c r="A104" s="95"/>
      <c r="B104" s="28" t="s">
        <v>64</v>
      </c>
      <c r="C104" s="91" t="s">
        <v>28</v>
      </c>
      <c r="D104" s="28" t="s">
        <v>327</v>
      </c>
      <c r="E104" s="96">
        <f t="shared" si="10"/>
        <v>1000</v>
      </c>
      <c r="F104" s="47">
        <v>0</v>
      </c>
      <c r="G104" s="48">
        <v>1000</v>
      </c>
      <c r="H104" s="47">
        <v>0</v>
      </c>
      <c r="I104" s="48">
        <v>0</v>
      </c>
      <c r="J104" s="31">
        <v>0</v>
      </c>
      <c r="K104" s="104"/>
      <c r="L104" s="28" t="s">
        <v>64</v>
      </c>
    </row>
    <row r="105" s="65" customFormat="1" ht="21.95" hidden="1" customHeight="1" spans="1:12">
      <c r="A105" s="95"/>
      <c r="B105" s="28" t="s">
        <v>64</v>
      </c>
      <c r="C105" s="91" t="s">
        <v>28</v>
      </c>
      <c r="D105" s="28" t="s">
        <v>328</v>
      </c>
      <c r="E105" s="96">
        <f t="shared" si="10"/>
        <v>910.5</v>
      </c>
      <c r="F105" s="47">
        <v>0</v>
      </c>
      <c r="G105" s="48">
        <v>910.5</v>
      </c>
      <c r="H105" s="47">
        <v>0</v>
      </c>
      <c r="I105" s="48">
        <v>0</v>
      </c>
      <c r="J105" s="31">
        <v>0</v>
      </c>
      <c r="K105" s="104"/>
      <c r="L105" s="28" t="s">
        <v>64</v>
      </c>
    </row>
    <row r="106" s="65" customFormat="1" ht="21.95" hidden="1" customHeight="1" spans="1:12">
      <c r="A106" s="95"/>
      <c r="B106" s="28" t="s">
        <v>64</v>
      </c>
      <c r="C106" s="91" t="s">
        <v>28</v>
      </c>
      <c r="D106" s="28" t="s">
        <v>329</v>
      </c>
      <c r="E106" s="96">
        <f t="shared" si="10"/>
        <v>862</v>
      </c>
      <c r="F106" s="47">
        <v>0</v>
      </c>
      <c r="G106" s="48">
        <v>862</v>
      </c>
      <c r="H106" s="47">
        <v>0</v>
      </c>
      <c r="I106" s="48">
        <v>0</v>
      </c>
      <c r="J106" s="31">
        <v>0</v>
      </c>
      <c r="K106" s="104"/>
      <c r="L106" s="28" t="s">
        <v>64</v>
      </c>
    </row>
    <row r="107" s="65" customFormat="1" ht="21.95" hidden="1" customHeight="1" spans="1:12">
      <c r="A107" s="95"/>
      <c r="B107" s="28" t="s">
        <v>64</v>
      </c>
      <c r="C107" s="91" t="s">
        <v>28</v>
      </c>
      <c r="D107" s="28" t="s">
        <v>330</v>
      </c>
      <c r="E107" s="96">
        <f t="shared" si="10"/>
        <v>300</v>
      </c>
      <c r="F107" s="47">
        <v>0</v>
      </c>
      <c r="G107" s="48">
        <v>300</v>
      </c>
      <c r="H107" s="47">
        <v>0</v>
      </c>
      <c r="I107" s="48">
        <v>0</v>
      </c>
      <c r="J107" s="31">
        <v>0</v>
      </c>
      <c r="K107" s="104"/>
      <c r="L107" s="28" t="s">
        <v>64</v>
      </c>
    </row>
    <row r="108" s="65" customFormat="1" ht="21.95" hidden="1" customHeight="1" spans="1:12">
      <c r="A108" s="95"/>
      <c r="B108" s="28" t="s">
        <v>64</v>
      </c>
      <c r="C108" s="91" t="s">
        <v>28</v>
      </c>
      <c r="D108" s="35" t="s">
        <v>331</v>
      </c>
      <c r="E108" s="96">
        <f t="shared" si="10"/>
        <v>137.32</v>
      </c>
      <c r="F108" s="47">
        <v>0</v>
      </c>
      <c r="G108" s="48">
        <v>137.32</v>
      </c>
      <c r="H108" s="47">
        <v>0</v>
      </c>
      <c r="I108" s="48">
        <v>0</v>
      </c>
      <c r="J108" s="31">
        <v>0</v>
      </c>
      <c r="K108" s="104" t="s">
        <v>332</v>
      </c>
      <c r="L108" s="28" t="s">
        <v>64</v>
      </c>
    </row>
    <row r="109" s="65" customFormat="1" ht="21.95" hidden="1" customHeight="1" spans="1:12">
      <c r="A109" s="95"/>
      <c r="B109" s="28" t="s">
        <v>64</v>
      </c>
      <c r="C109" s="91" t="s">
        <v>28</v>
      </c>
      <c r="D109" s="28" t="s">
        <v>333</v>
      </c>
      <c r="E109" s="96">
        <f t="shared" si="10"/>
        <v>80</v>
      </c>
      <c r="F109" s="47">
        <v>0</v>
      </c>
      <c r="G109" s="48">
        <v>80</v>
      </c>
      <c r="H109" s="47">
        <v>0</v>
      </c>
      <c r="I109" s="48">
        <v>0</v>
      </c>
      <c r="J109" s="31">
        <v>0</v>
      </c>
      <c r="K109" s="104"/>
      <c r="L109" s="28" t="s">
        <v>64</v>
      </c>
    </row>
    <row r="110" s="65" customFormat="1" ht="21.95" hidden="1" customHeight="1" spans="1:12">
      <c r="A110" s="95"/>
      <c r="B110" s="28" t="s">
        <v>64</v>
      </c>
      <c r="C110" s="91" t="s">
        <v>28</v>
      </c>
      <c r="D110" s="28" t="s">
        <v>334</v>
      </c>
      <c r="E110" s="96">
        <f t="shared" si="10"/>
        <v>70</v>
      </c>
      <c r="F110" s="47">
        <v>0</v>
      </c>
      <c r="G110" s="48">
        <v>70</v>
      </c>
      <c r="H110" s="47">
        <v>0</v>
      </c>
      <c r="I110" s="48">
        <v>0</v>
      </c>
      <c r="J110" s="31">
        <v>0</v>
      </c>
      <c r="K110" s="104"/>
      <c r="L110" s="28" t="s">
        <v>64</v>
      </c>
    </row>
    <row r="111" s="65" customFormat="1" ht="21.95" hidden="1" customHeight="1" spans="1:12">
      <c r="A111" s="95"/>
      <c r="B111" s="28" t="s">
        <v>64</v>
      </c>
      <c r="C111" s="91" t="s">
        <v>28</v>
      </c>
      <c r="D111" s="28" t="s">
        <v>335</v>
      </c>
      <c r="E111" s="96">
        <f t="shared" si="10"/>
        <v>50</v>
      </c>
      <c r="F111" s="47">
        <v>0</v>
      </c>
      <c r="G111" s="48">
        <v>50</v>
      </c>
      <c r="H111" s="47">
        <v>0</v>
      </c>
      <c r="I111" s="48">
        <v>0</v>
      </c>
      <c r="J111" s="31">
        <v>0</v>
      </c>
      <c r="K111" s="104"/>
      <c r="L111" s="28" t="s">
        <v>64</v>
      </c>
    </row>
    <row r="112" s="65" customFormat="1" ht="21.95" hidden="1" customHeight="1" spans="1:12">
      <c r="A112" s="95"/>
      <c r="B112" s="28" t="s">
        <v>64</v>
      </c>
      <c r="C112" s="91" t="s">
        <v>28</v>
      </c>
      <c r="D112" s="28" t="s">
        <v>336</v>
      </c>
      <c r="E112" s="96">
        <f t="shared" si="10"/>
        <v>45</v>
      </c>
      <c r="F112" s="47">
        <v>0</v>
      </c>
      <c r="G112" s="48">
        <v>45</v>
      </c>
      <c r="H112" s="47">
        <v>0</v>
      </c>
      <c r="I112" s="48">
        <v>0</v>
      </c>
      <c r="J112" s="31">
        <v>0</v>
      </c>
      <c r="K112" s="104"/>
      <c r="L112" s="28" t="s">
        <v>64</v>
      </c>
    </row>
    <row r="113" s="65" customFormat="1" ht="21.95" hidden="1" customHeight="1" spans="1:12">
      <c r="A113" s="95"/>
      <c r="B113" s="28" t="s">
        <v>64</v>
      </c>
      <c r="C113" s="91" t="s">
        <v>28</v>
      </c>
      <c r="D113" s="28" t="s">
        <v>337</v>
      </c>
      <c r="E113" s="96">
        <f t="shared" si="10"/>
        <v>28</v>
      </c>
      <c r="F113" s="47">
        <v>0</v>
      </c>
      <c r="G113" s="48">
        <v>28</v>
      </c>
      <c r="H113" s="47">
        <v>0</v>
      </c>
      <c r="I113" s="48">
        <v>0</v>
      </c>
      <c r="J113" s="31">
        <v>0</v>
      </c>
      <c r="K113" s="104"/>
      <c r="L113" s="28" t="s">
        <v>64</v>
      </c>
    </row>
    <row r="114" s="65" customFormat="1" ht="21.95" hidden="1" customHeight="1" spans="1:12">
      <c r="A114" s="95"/>
      <c r="B114" s="28" t="s">
        <v>64</v>
      </c>
      <c r="C114" s="91" t="s">
        <v>28</v>
      </c>
      <c r="D114" s="28" t="s">
        <v>263</v>
      </c>
      <c r="E114" s="96">
        <f t="shared" si="10"/>
        <v>18</v>
      </c>
      <c r="F114" s="47">
        <v>0</v>
      </c>
      <c r="G114" s="48">
        <v>18</v>
      </c>
      <c r="H114" s="47">
        <v>0</v>
      </c>
      <c r="I114" s="48">
        <v>0</v>
      </c>
      <c r="J114" s="31">
        <v>0</v>
      </c>
      <c r="K114" s="104"/>
      <c r="L114" s="28" t="s">
        <v>64</v>
      </c>
    </row>
    <row r="115" s="65" customFormat="1" ht="21.95" hidden="1" customHeight="1" spans="1:12">
      <c r="A115" s="95"/>
      <c r="B115" s="28" t="s">
        <v>64</v>
      </c>
      <c r="C115" s="91" t="s">
        <v>28</v>
      </c>
      <c r="D115" s="28" t="s">
        <v>338</v>
      </c>
      <c r="E115" s="96">
        <f t="shared" si="10"/>
        <v>16.5</v>
      </c>
      <c r="F115" s="47">
        <v>0</v>
      </c>
      <c r="G115" s="48">
        <v>16.5</v>
      </c>
      <c r="H115" s="47">
        <v>0</v>
      </c>
      <c r="I115" s="48">
        <v>0</v>
      </c>
      <c r="J115" s="31">
        <v>0</v>
      </c>
      <c r="K115" s="104"/>
      <c r="L115" s="28" t="s">
        <v>64</v>
      </c>
    </row>
    <row r="116" s="2" customFormat="1" ht="21.95" hidden="1" customHeight="1" spans="1:237">
      <c r="A116" s="95"/>
      <c r="B116" s="28" t="s">
        <v>64</v>
      </c>
      <c r="C116" s="91" t="s">
        <v>28</v>
      </c>
      <c r="D116" s="28" t="s">
        <v>339</v>
      </c>
      <c r="E116" s="96">
        <f t="shared" si="10"/>
        <v>15</v>
      </c>
      <c r="F116" s="47">
        <v>0</v>
      </c>
      <c r="G116" s="48">
        <v>15</v>
      </c>
      <c r="H116" s="47">
        <v>0</v>
      </c>
      <c r="I116" s="48">
        <v>0</v>
      </c>
      <c r="J116" s="31">
        <v>0</v>
      </c>
      <c r="K116" s="105"/>
      <c r="L116" s="28" t="s">
        <v>64</v>
      </c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  <c r="EK116" s="106"/>
      <c r="EL116" s="106"/>
      <c r="EM116" s="106"/>
      <c r="EN116" s="106"/>
      <c r="EO116" s="106"/>
      <c r="EP116" s="106"/>
      <c r="EQ116" s="106"/>
      <c r="ER116" s="106"/>
      <c r="ES116" s="106"/>
      <c r="ET116" s="106"/>
      <c r="EU116" s="106"/>
      <c r="EV116" s="106"/>
      <c r="EW116" s="106"/>
      <c r="EX116" s="106"/>
      <c r="EY116" s="106"/>
      <c r="EZ116" s="106"/>
      <c r="FA116" s="106"/>
      <c r="FB116" s="106"/>
      <c r="FC116" s="106"/>
      <c r="FD116" s="106"/>
      <c r="FE116" s="106"/>
      <c r="FF116" s="106"/>
      <c r="FG116" s="106"/>
      <c r="FH116" s="106"/>
      <c r="FI116" s="106"/>
      <c r="FJ116" s="106"/>
      <c r="FK116" s="106"/>
      <c r="FL116" s="106"/>
      <c r="FM116" s="106"/>
      <c r="FN116" s="106"/>
      <c r="FO116" s="106"/>
      <c r="FP116" s="106"/>
      <c r="FQ116" s="106"/>
      <c r="FR116" s="106"/>
      <c r="FS116" s="106"/>
      <c r="FT116" s="106"/>
      <c r="FU116" s="106"/>
      <c r="FV116" s="106"/>
      <c r="FW116" s="106"/>
      <c r="FX116" s="106"/>
      <c r="FY116" s="106"/>
      <c r="FZ116" s="106"/>
      <c r="GA116" s="106"/>
      <c r="GB116" s="106"/>
      <c r="GC116" s="106"/>
      <c r="GD116" s="106"/>
      <c r="GE116" s="106"/>
      <c r="GF116" s="106"/>
      <c r="GG116" s="106"/>
      <c r="GH116" s="106"/>
      <c r="GI116" s="106"/>
      <c r="GJ116" s="106"/>
      <c r="GK116" s="106"/>
      <c r="GL116" s="106"/>
      <c r="GM116" s="106"/>
      <c r="GN116" s="106"/>
      <c r="GO116" s="106"/>
      <c r="GP116" s="106"/>
      <c r="GQ116" s="106"/>
      <c r="GR116" s="106"/>
      <c r="GS116" s="106"/>
      <c r="GT116" s="106"/>
      <c r="GU116" s="106"/>
      <c r="GV116" s="106"/>
      <c r="GW116" s="106"/>
      <c r="GX116" s="106"/>
      <c r="GY116" s="106"/>
      <c r="GZ116" s="106"/>
      <c r="HA116" s="106"/>
      <c r="HB116" s="106"/>
      <c r="HC116" s="106"/>
      <c r="HD116" s="106"/>
      <c r="HE116" s="106"/>
      <c r="HF116" s="106"/>
      <c r="HG116" s="106"/>
      <c r="HH116" s="106"/>
      <c r="HI116" s="106"/>
      <c r="HJ116" s="106"/>
      <c r="HK116" s="106"/>
      <c r="HL116" s="106"/>
      <c r="HM116" s="106"/>
      <c r="HN116" s="106"/>
      <c r="HO116" s="106"/>
      <c r="HP116" s="106"/>
      <c r="HQ116" s="106"/>
      <c r="HR116" s="106"/>
      <c r="HS116" s="106"/>
      <c r="HT116" s="106"/>
      <c r="HU116" s="106"/>
      <c r="HV116" s="106"/>
      <c r="HW116" s="106"/>
      <c r="HX116" s="106"/>
      <c r="HY116" s="106"/>
      <c r="HZ116" s="106"/>
      <c r="IA116" s="106"/>
      <c r="IB116" s="106"/>
      <c r="IC116" s="106"/>
    </row>
    <row r="117" s="65" customFormat="1" ht="21.95" hidden="1" customHeight="1" spans="1:12">
      <c r="A117" s="95"/>
      <c r="B117" s="28" t="s">
        <v>64</v>
      </c>
      <c r="C117" s="91" t="s">
        <v>28</v>
      </c>
      <c r="D117" s="28" t="s">
        <v>296</v>
      </c>
      <c r="E117" s="96">
        <f t="shared" si="10"/>
        <v>15</v>
      </c>
      <c r="F117" s="47">
        <v>0</v>
      </c>
      <c r="G117" s="48">
        <v>15</v>
      </c>
      <c r="H117" s="47">
        <v>0</v>
      </c>
      <c r="I117" s="48">
        <v>0</v>
      </c>
      <c r="J117" s="31">
        <v>0</v>
      </c>
      <c r="K117" s="104"/>
      <c r="L117" s="28" t="s">
        <v>64</v>
      </c>
    </row>
    <row r="118" s="65" customFormat="1" ht="21.95" hidden="1" customHeight="1" spans="1:12">
      <c r="A118" s="95"/>
      <c r="B118" s="28" t="s">
        <v>64</v>
      </c>
      <c r="C118" s="91" t="s">
        <v>28</v>
      </c>
      <c r="D118" s="28" t="s">
        <v>340</v>
      </c>
      <c r="E118" s="96">
        <f t="shared" si="10"/>
        <v>12</v>
      </c>
      <c r="F118" s="47">
        <v>0</v>
      </c>
      <c r="G118" s="48">
        <v>12</v>
      </c>
      <c r="H118" s="47">
        <v>0</v>
      </c>
      <c r="I118" s="48">
        <v>0</v>
      </c>
      <c r="J118" s="31">
        <v>0</v>
      </c>
      <c r="K118" s="104"/>
      <c r="L118" s="28" t="s">
        <v>64</v>
      </c>
    </row>
    <row r="119" s="65" customFormat="1" ht="21.95" hidden="1" customHeight="1" spans="1:12">
      <c r="A119" s="95"/>
      <c r="B119" s="28" t="s">
        <v>64</v>
      </c>
      <c r="C119" s="91" t="s">
        <v>28</v>
      </c>
      <c r="D119" s="28" t="s">
        <v>341</v>
      </c>
      <c r="E119" s="96">
        <f t="shared" si="10"/>
        <v>11</v>
      </c>
      <c r="F119" s="47">
        <v>0</v>
      </c>
      <c r="G119" s="48">
        <v>11</v>
      </c>
      <c r="H119" s="47">
        <v>0</v>
      </c>
      <c r="I119" s="48">
        <v>0</v>
      </c>
      <c r="J119" s="31">
        <v>0</v>
      </c>
      <c r="K119" s="104"/>
      <c r="L119" s="28" t="s">
        <v>64</v>
      </c>
    </row>
    <row r="120" s="65" customFormat="1" ht="21.95" hidden="1" customHeight="1" spans="1:12">
      <c r="A120" s="95"/>
      <c r="B120" s="28" t="s">
        <v>64</v>
      </c>
      <c r="C120" s="91" t="s">
        <v>28</v>
      </c>
      <c r="D120" s="28" t="s">
        <v>342</v>
      </c>
      <c r="E120" s="96">
        <f t="shared" si="10"/>
        <v>9</v>
      </c>
      <c r="F120" s="47">
        <v>0</v>
      </c>
      <c r="G120" s="48">
        <v>9</v>
      </c>
      <c r="H120" s="47">
        <v>0</v>
      </c>
      <c r="I120" s="48">
        <v>0</v>
      </c>
      <c r="J120" s="31">
        <v>0</v>
      </c>
      <c r="K120" s="104"/>
      <c r="L120" s="28" t="s">
        <v>64</v>
      </c>
    </row>
    <row r="121" s="65" customFormat="1" ht="21.95" hidden="1" customHeight="1" spans="1:12">
      <c r="A121" s="95"/>
      <c r="B121" s="28" t="s">
        <v>64</v>
      </c>
      <c r="C121" s="91" t="s">
        <v>28</v>
      </c>
      <c r="D121" s="28" t="s">
        <v>343</v>
      </c>
      <c r="E121" s="96">
        <f t="shared" si="10"/>
        <v>8</v>
      </c>
      <c r="F121" s="47">
        <v>0</v>
      </c>
      <c r="G121" s="48">
        <v>8</v>
      </c>
      <c r="H121" s="47">
        <v>0</v>
      </c>
      <c r="I121" s="48">
        <v>0</v>
      </c>
      <c r="J121" s="31">
        <v>0</v>
      </c>
      <c r="K121" s="104"/>
      <c r="L121" s="28" t="s">
        <v>64</v>
      </c>
    </row>
    <row r="122" s="2" customFormat="1" ht="21.95" hidden="1" customHeight="1" spans="1:237">
      <c r="A122" s="95"/>
      <c r="B122" s="28" t="s">
        <v>64</v>
      </c>
      <c r="C122" s="91" t="s">
        <v>28</v>
      </c>
      <c r="D122" s="28" t="s">
        <v>344</v>
      </c>
      <c r="E122" s="96">
        <f t="shared" si="10"/>
        <v>3</v>
      </c>
      <c r="F122" s="47">
        <v>0</v>
      </c>
      <c r="G122" s="48">
        <v>3</v>
      </c>
      <c r="H122" s="47">
        <v>0</v>
      </c>
      <c r="I122" s="48">
        <v>0</v>
      </c>
      <c r="J122" s="31">
        <v>0</v>
      </c>
      <c r="K122" s="105"/>
      <c r="L122" s="28" t="s">
        <v>64</v>
      </c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106"/>
      <c r="DE122" s="106"/>
      <c r="DF122" s="106"/>
      <c r="DG122" s="106"/>
      <c r="DH122" s="106"/>
      <c r="DI122" s="106"/>
      <c r="DJ122" s="106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6"/>
      <c r="DU122" s="106"/>
      <c r="DV122" s="106"/>
      <c r="DW122" s="106"/>
      <c r="DX122" s="106"/>
      <c r="DY122" s="106"/>
      <c r="DZ122" s="106"/>
      <c r="EA122" s="106"/>
      <c r="EB122" s="106"/>
      <c r="EC122" s="106"/>
      <c r="ED122" s="106"/>
      <c r="EE122" s="106"/>
      <c r="EF122" s="106"/>
      <c r="EG122" s="106"/>
      <c r="EH122" s="106"/>
      <c r="EI122" s="106"/>
      <c r="EJ122" s="106"/>
      <c r="EK122" s="106"/>
      <c r="EL122" s="106"/>
      <c r="EM122" s="106"/>
      <c r="EN122" s="106"/>
      <c r="EO122" s="106"/>
      <c r="EP122" s="106"/>
      <c r="EQ122" s="106"/>
      <c r="ER122" s="106"/>
      <c r="ES122" s="106"/>
      <c r="ET122" s="106"/>
      <c r="EU122" s="106"/>
      <c r="EV122" s="106"/>
      <c r="EW122" s="106"/>
      <c r="EX122" s="106"/>
      <c r="EY122" s="106"/>
      <c r="EZ122" s="106"/>
      <c r="FA122" s="106"/>
      <c r="FB122" s="106"/>
      <c r="FC122" s="106"/>
      <c r="FD122" s="106"/>
      <c r="FE122" s="106"/>
      <c r="FF122" s="106"/>
      <c r="FG122" s="106"/>
      <c r="FH122" s="106"/>
      <c r="FI122" s="106"/>
      <c r="FJ122" s="106"/>
      <c r="FK122" s="106"/>
      <c r="FL122" s="106"/>
      <c r="FM122" s="106"/>
      <c r="FN122" s="106"/>
      <c r="FO122" s="106"/>
      <c r="FP122" s="106"/>
      <c r="FQ122" s="106"/>
      <c r="FR122" s="106"/>
      <c r="FS122" s="106"/>
      <c r="FT122" s="106"/>
      <c r="FU122" s="106"/>
      <c r="FV122" s="106"/>
      <c r="FW122" s="106"/>
      <c r="FX122" s="106"/>
      <c r="FY122" s="106"/>
      <c r="FZ122" s="106"/>
      <c r="GA122" s="106"/>
      <c r="GB122" s="106"/>
      <c r="GC122" s="106"/>
      <c r="GD122" s="106"/>
      <c r="GE122" s="106"/>
      <c r="GF122" s="106"/>
      <c r="GG122" s="106"/>
      <c r="GH122" s="106"/>
      <c r="GI122" s="106"/>
      <c r="GJ122" s="106"/>
      <c r="GK122" s="106"/>
      <c r="GL122" s="106"/>
      <c r="GM122" s="106"/>
      <c r="GN122" s="106"/>
      <c r="GO122" s="106"/>
      <c r="GP122" s="106"/>
      <c r="GQ122" s="106"/>
      <c r="GR122" s="106"/>
      <c r="GS122" s="106"/>
      <c r="GT122" s="106"/>
      <c r="GU122" s="106"/>
      <c r="GV122" s="106"/>
      <c r="GW122" s="106"/>
      <c r="GX122" s="106"/>
      <c r="GY122" s="106"/>
      <c r="GZ122" s="106"/>
      <c r="HA122" s="106"/>
      <c r="HB122" s="106"/>
      <c r="HC122" s="106"/>
      <c r="HD122" s="106"/>
      <c r="HE122" s="106"/>
      <c r="HF122" s="106"/>
      <c r="HG122" s="106"/>
      <c r="HH122" s="106"/>
      <c r="HI122" s="106"/>
      <c r="HJ122" s="106"/>
      <c r="HK122" s="106"/>
      <c r="HL122" s="106"/>
      <c r="HM122" s="106"/>
      <c r="HN122" s="106"/>
      <c r="HO122" s="106"/>
      <c r="HP122" s="106"/>
      <c r="HQ122" s="106"/>
      <c r="HR122" s="106"/>
      <c r="HS122" s="106"/>
      <c r="HT122" s="106"/>
      <c r="HU122" s="106"/>
      <c r="HV122" s="106"/>
      <c r="HW122" s="106"/>
      <c r="HX122" s="106"/>
      <c r="HY122" s="106"/>
      <c r="HZ122" s="106"/>
      <c r="IA122" s="106"/>
      <c r="IB122" s="106"/>
      <c r="IC122" s="106"/>
    </row>
    <row r="123" s="65" customFormat="1" ht="21.95" hidden="1" customHeight="1" spans="1:12">
      <c r="A123" s="95"/>
      <c r="B123" s="28" t="s">
        <v>64</v>
      </c>
      <c r="C123" s="91" t="s">
        <v>28</v>
      </c>
      <c r="D123" s="28" t="s">
        <v>225</v>
      </c>
      <c r="E123" s="96">
        <f t="shared" si="10"/>
        <v>3</v>
      </c>
      <c r="F123" s="47">
        <v>0</v>
      </c>
      <c r="G123" s="48">
        <v>3</v>
      </c>
      <c r="H123" s="47">
        <v>0</v>
      </c>
      <c r="I123" s="48">
        <v>0</v>
      </c>
      <c r="J123" s="31">
        <v>0</v>
      </c>
      <c r="K123" s="104"/>
      <c r="L123" s="28" t="s">
        <v>64</v>
      </c>
    </row>
    <row r="124" s="65" customFormat="1" ht="21.95" hidden="1" customHeight="1" spans="1:12">
      <c r="A124" s="95"/>
      <c r="B124" s="28" t="s">
        <v>64</v>
      </c>
      <c r="C124" s="91" t="s">
        <v>28</v>
      </c>
      <c r="D124" s="28" t="s">
        <v>317</v>
      </c>
      <c r="E124" s="96">
        <f t="shared" si="10"/>
        <v>2</v>
      </c>
      <c r="F124" s="47">
        <v>0</v>
      </c>
      <c r="G124" s="48">
        <v>2</v>
      </c>
      <c r="H124" s="47">
        <v>0</v>
      </c>
      <c r="I124" s="48">
        <v>0</v>
      </c>
      <c r="J124" s="31">
        <v>0</v>
      </c>
      <c r="K124" s="104"/>
      <c r="L124" s="28" t="s">
        <v>64</v>
      </c>
    </row>
    <row r="125" s="65" customFormat="1" ht="21.95" hidden="1" customHeight="1" spans="1:12">
      <c r="A125" s="95"/>
      <c r="B125" s="28" t="s">
        <v>64</v>
      </c>
      <c r="C125" s="91" t="s">
        <v>28</v>
      </c>
      <c r="D125" s="28" t="s">
        <v>305</v>
      </c>
      <c r="E125" s="96">
        <f t="shared" si="10"/>
        <v>25</v>
      </c>
      <c r="F125" s="47">
        <v>0</v>
      </c>
      <c r="G125" s="48">
        <v>0</v>
      </c>
      <c r="H125" s="47">
        <v>0</v>
      </c>
      <c r="I125" s="48">
        <v>25</v>
      </c>
      <c r="J125" s="31">
        <v>0</v>
      </c>
      <c r="K125" s="104"/>
      <c r="L125" s="28" t="s">
        <v>64</v>
      </c>
    </row>
    <row r="126" s="65" customFormat="1" ht="21.95" hidden="1" customHeight="1" spans="1:12">
      <c r="A126" s="95"/>
      <c r="B126" s="28" t="s">
        <v>64</v>
      </c>
      <c r="C126" s="91" t="s">
        <v>28</v>
      </c>
      <c r="D126" s="28" t="s">
        <v>304</v>
      </c>
      <c r="E126" s="96">
        <f t="shared" si="10"/>
        <v>20</v>
      </c>
      <c r="F126" s="47">
        <v>0</v>
      </c>
      <c r="G126" s="48">
        <v>0</v>
      </c>
      <c r="H126" s="47">
        <v>0</v>
      </c>
      <c r="I126" s="48">
        <v>20</v>
      </c>
      <c r="J126" s="31">
        <v>0</v>
      </c>
      <c r="K126" s="104"/>
      <c r="L126" s="28" t="s">
        <v>64</v>
      </c>
    </row>
    <row r="127" s="65" customFormat="1" ht="21.95" hidden="1" customHeight="1" spans="1:12">
      <c r="A127" s="95"/>
      <c r="B127" s="28" t="s">
        <v>64</v>
      </c>
      <c r="C127" s="91" t="s">
        <v>28</v>
      </c>
      <c r="D127" s="35" t="s">
        <v>282</v>
      </c>
      <c r="E127" s="96">
        <f t="shared" si="10"/>
        <v>4.06</v>
      </c>
      <c r="F127" s="47">
        <v>0</v>
      </c>
      <c r="G127" s="48">
        <v>0</v>
      </c>
      <c r="H127" s="47">
        <v>0</v>
      </c>
      <c r="I127" s="48">
        <v>0</v>
      </c>
      <c r="J127" s="31">
        <v>4.06</v>
      </c>
      <c r="K127" s="104"/>
      <c r="L127" s="28" t="s">
        <v>64</v>
      </c>
    </row>
    <row r="128" s="65" customFormat="1" ht="21.95" hidden="1" customHeight="1" spans="1:12">
      <c r="A128" s="95"/>
      <c r="B128" s="28" t="s">
        <v>64</v>
      </c>
      <c r="C128" s="91" t="s">
        <v>28</v>
      </c>
      <c r="D128" s="35" t="s">
        <v>281</v>
      </c>
      <c r="E128" s="96">
        <f t="shared" si="10"/>
        <v>12.51</v>
      </c>
      <c r="F128" s="47">
        <v>0</v>
      </c>
      <c r="G128" s="48">
        <v>0</v>
      </c>
      <c r="H128" s="47">
        <v>0</v>
      </c>
      <c r="I128" s="48">
        <v>0</v>
      </c>
      <c r="J128" s="31">
        <v>12.51</v>
      </c>
      <c r="K128" s="104"/>
      <c r="L128" s="28" t="s">
        <v>64</v>
      </c>
    </row>
    <row r="129" s="65" customFormat="1" ht="21.95" hidden="1" customHeight="1" spans="1:12">
      <c r="A129" s="89">
        <v>63</v>
      </c>
      <c r="B129" s="90" t="s">
        <v>65</v>
      </c>
      <c r="C129" s="91" t="s">
        <v>28</v>
      </c>
      <c r="D129" s="92"/>
      <c r="E129" s="88">
        <f t="shared" ref="E129:J129" si="11">SUM(E130:E134)</f>
        <v>1144.84</v>
      </c>
      <c r="F129" s="93">
        <f t="shared" si="11"/>
        <v>500</v>
      </c>
      <c r="G129" s="94">
        <f t="shared" si="11"/>
        <v>472.79</v>
      </c>
      <c r="H129" s="93">
        <f t="shared" si="11"/>
        <v>0</v>
      </c>
      <c r="I129" s="94">
        <f t="shared" si="11"/>
        <v>160</v>
      </c>
      <c r="J129" s="88">
        <f t="shared" si="11"/>
        <v>12.05</v>
      </c>
      <c r="K129" s="104"/>
      <c r="L129" s="90" t="s">
        <v>65</v>
      </c>
    </row>
    <row r="130" s="65" customFormat="1" ht="21.95" hidden="1" customHeight="1" spans="1:12">
      <c r="A130" s="95"/>
      <c r="B130" s="28" t="s">
        <v>65</v>
      </c>
      <c r="C130" s="91" t="s">
        <v>28</v>
      </c>
      <c r="D130" s="35" t="s">
        <v>345</v>
      </c>
      <c r="E130" s="96">
        <f>SUBTOTAL(9,F130:J130)</f>
        <v>500</v>
      </c>
      <c r="F130" s="47">
        <v>500</v>
      </c>
      <c r="G130" s="48">
        <v>0</v>
      </c>
      <c r="H130" s="47">
        <v>0</v>
      </c>
      <c r="I130" s="48">
        <v>0</v>
      </c>
      <c r="J130" s="31">
        <v>0</v>
      </c>
      <c r="K130" s="104"/>
      <c r="L130" s="28" t="s">
        <v>65</v>
      </c>
    </row>
    <row r="131" s="65" customFormat="1" ht="21.95" hidden="1" customHeight="1" spans="1:12">
      <c r="A131" s="95"/>
      <c r="B131" s="28" t="s">
        <v>65</v>
      </c>
      <c r="C131" s="91" t="s">
        <v>28</v>
      </c>
      <c r="D131" s="28" t="s">
        <v>346</v>
      </c>
      <c r="E131" s="96">
        <f>SUBTOTAL(9,F131:J131)</f>
        <v>472.79</v>
      </c>
      <c r="F131" s="47">
        <v>0</v>
      </c>
      <c r="G131" s="48">
        <v>472.79</v>
      </c>
      <c r="H131" s="47">
        <v>0</v>
      </c>
      <c r="I131" s="48">
        <v>0</v>
      </c>
      <c r="J131" s="31">
        <v>0</v>
      </c>
      <c r="K131" s="104"/>
      <c r="L131" s="28" t="s">
        <v>65</v>
      </c>
    </row>
    <row r="132" s="65" customFormat="1" ht="21.95" hidden="1" customHeight="1" spans="1:12">
      <c r="A132" s="95"/>
      <c r="B132" s="28" t="s">
        <v>65</v>
      </c>
      <c r="C132" s="91" t="s">
        <v>28</v>
      </c>
      <c r="D132" s="28" t="s">
        <v>347</v>
      </c>
      <c r="E132" s="96">
        <f>SUBTOTAL(9,F132:J132)</f>
        <v>160</v>
      </c>
      <c r="F132" s="47">
        <v>0</v>
      </c>
      <c r="G132" s="48">
        <v>0</v>
      </c>
      <c r="H132" s="47">
        <v>0</v>
      </c>
      <c r="I132" s="48">
        <v>160</v>
      </c>
      <c r="J132" s="31">
        <v>0</v>
      </c>
      <c r="K132" s="104"/>
      <c r="L132" s="28" t="s">
        <v>65</v>
      </c>
    </row>
    <row r="133" s="65" customFormat="1" ht="21.95" hidden="1" customHeight="1" spans="1:12">
      <c r="A133" s="95"/>
      <c r="B133" s="28" t="s">
        <v>65</v>
      </c>
      <c r="C133" s="91" t="s">
        <v>28</v>
      </c>
      <c r="D133" s="35" t="s">
        <v>282</v>
      </c>
      <c r="E133" s="96">
        <f>SUBTOTAL(9,F133:J133)</f>
        <v>5.25</v>
      </c>
      <c r="F133" s="47">
        <v>0</v>
      </c>
      <c r="G133" s="48">
        <v>0</v>
      </c>
      <c r="H133" s="47">
        <v>0</v>
      </c>
      <c r="I133" s="48">
        <v>0</v>
      </c>
      <c r="J133" s="31">
        <v>5.25</v>
      </c>
      <c r="K133" s="104"/>
      <c r="L133" s="28" t="s">
        <v>65</v>
      </c>
    </row>
    <row r="134" s="65" customFormat="1" ht="21.95" hidden="1" customHeight="1" spans="1:12">
      <c r="A134" s="95"/>
      <c r="B134" s="28" t="s">
        <v>65</v>
      </c>
      <c r="C134" s="91" t="s">
        <v>28</v>
      </c>
      <c r="D134" s="35" t="s">
        <v>281</v>
      </c>
      <c r="E134" s="96">
        <f>SUBTOTAL(9,F134:J134)</f>
        <v>6.8</v>
      </c>
      <c r="F134" s="47">
        <v>0</v>
      </c>
      <c r="G134" s="48">
        <v>0</v>
      </c>
      <c r="H134" s="47">
        <v>0</v>
      </c>
      <c r="I134" s="48">
        <v>0</v>
      </c>
      <c r="J134" s="31">
        <v>6.8</v>
      </c>
      <c r="K134" s="104"/>
      <c r="L134" s="28" t="s">
        <v>65</v>
      </c>
    </row>
    <row r="135" s="65" customFormat="1" ht="21.95" hidden="1" customHeight="1" spans="1:12">
      <c r="A135" s="89">
        <v>64</v>
      </c>
      <c r="B135" s="90" t="s">
        <v>66</v>
      </c>
      <c r="C135" s="91" t="s">
        <v>28</v>
      </c>
      <c r="D135" s="92"/>
      <c r="E135" s="88">
        <f t="shared" ref="E135:J135" si="12">SUM(E136:E151)</f>
        <v>123.89</v>
      </c>
      <c r="F135" s="93">
        <f t="shared" si="12"/>
        <v>0</v>
      </c>
      <c r="G135" s="94">
        <f t="shared" si="12"/>
        <v>49.68</v>
      </c>
      <c r="H135" s="93">
        <f t="shared" si="12"/>
        <v>0</v>
      </c>
      <c r="I135" s="94">
        <f t="shared" si="12"/>
        <v>66.92</v>
      </c>
      <c r="J135" s="88">
        <f t="shared" si="12"/>
        <v>7.29</v>
      </c>
      <c r="K135" s="104"/>
      <c r="L135" s="90" t="s">
        <v>66</v>
      </c>
    </row>
    <row r="136" s="65" customFormat="1" ht="21.95" hidden="1" customHeight="1" spans="1:12">
      <c r="A136" s="95"/>
      <c r="B136" s="28" t="s">
        <v>66</v>
      </c>
      <c r="C136" s="91" t="s">
        <v>28</v>
      </c>
      <c r="D136" s="28" t="s">
        <v>263</v>
      </c>
      <c r="E136" s="96">
        <f t="shared" ref="E136:E151" si="13">SUBTOTAL(9,F136:J136)</f>
        <v>5</v>
      </c>
      <c r="F136" s="47">
        <v>0</v>
      </c>
      <c r="G136" s="48">
        <v>5</v>
      </c>
      <c r="H136" s="47">
        <v>0</v>
      </c>
      <c r="I136" s="48">
        <v>0</v>
      </c>
      <c r="J136" s="31">
        <v>0</v>
      </c>
      <c r="K136" s="104"/>
      <c r="L136" s="28" t="s">
        <v>66</v>
      </c>
    </row>
    <row r="137" s="65" customFormat="1" ht="21.95" hidden="1" customHeight="1" spans="1:12">
      <c r="A137" s="95"/>
      <c r="B137" s="28" t="s">
        <v>66</v>
      </c>
      <c r="C137" s="91" t="s">
        <v>28</v>
      </c>
      <c r="D137" s="28" t="s">
        <v>335</v>
      </c>
      <c r="E137" s="96">
        <f t="shared" si="13"/>
        <v>5</v>
      </c>
      <c r="F137" s="47">
        <v>0</v>
      </c>
      <c r="G137" s="48">
        <v>5</v>
      </c>
      <c r="H137" s="47">
        <v>0</v>
      </c>
      <c r="I137" s="48">
        <v>0</v>
      </c>
      <c r="J137" s="31">
        <v>0</v>
      </c>
      <c r="K137" s="104"/>
      <c r="L137" s="28" t="s">
        <v>66</v>
      </c>
    </row>
    <row r="138" s="65" customFormat="1" ht="21.95" hidden="1" customHeight="1" spans="1:12">
      <c r="A138" s="95"/>
      <c r="B138" s="28" t="s">
        <v>66</v>
      </c>
      <c r="C138" s="91" t="s">
        <v>28</v>
      </c>
      <c r="D138" s="28" t="s">
        <v>348</v>
      </c>
      <c r="E138" s="96">
        <f t="shared" si="13"/>
        <v>5</v>
      </c>
      <c r="F138" s="47">
        <v>0</v>
      </c>
      <c r="G138" s="48">
        <v>5</v>
      </c>
      <c r="H138" s="47">
        <v>0</v>
      </c>
      <c r="I138" s="48">
        <v>0</v>
      </c>
      <c r="J138" s="31">
        <v>0</v>
      </c>
      <c r="K138" s="104"/>
      <c r="L138" s="28" t="s">
        <v>66</v>
      </c>
    </row>
    <row r="139" s="2" customFormat="1" ht="21.95" hidden="1" customHeight="1" spans="1:237">
      <c r="A139" s="95"/>
      <c r="B139" s="28" t="s">
        <v>66</v>
      </c>
      <c r="C139" s="91" t="s">
        <v>28</v>
      </c>
      <c r="D139" s="28" t="s">
        <v>349</v>
      </c>
      <c r="E139" s="96">
        <f t="shared" si="13"/>
        <v>5</v>
      </c>
      <c r="F139" s="47">
        <v>0</v>
      </c>
      <c r="G139" s="48">
        <v>5</v>
      </c>
      <c r="H139" s="47">
        <v>0</v>
      </c>
      <c r="I139" s="48">
        <v>0</v>
      </c>
      <c r="J139" s="31">
        <v>0</v>
      </c>
      <c r="K139" s="105"/>
      <c r="L139" s="28" t="s">
        <v>66</v>
      </c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6"/>
      <c r="DA139" s="106"/>
      <c r="DB139" s="106"/>
      <c r="DC139" s="106"/>
      <c r="DD139" s="106"/>
      <c r="DE139" s="106"/>
      <c r="DF139" s="106"/>
      <c r="DG139" s="106"/>
      <c r="DH139" s="106"/>
      <c r="DI139" s="106"/>
      <c r="DJ139" s="106"/>
      <c r="DK139" s="106"/>
      <c r="DL139" s="106"/>
      <c r="DM139" s="106"/>
      <c r="DN139" s="106"/>
      <c r="DO139" s="106"/>
      <c r="DP139" s="106"/>
      <c r="DQ139" s="106"/>
      <c r="DR139" s="106"/>
      <c r="DS139" s="106"/>
      <c r="DT139" s="106"/>
      <c r="DU139" s="106"/>
      <c r="DV139" s="106"/>
      <c r="DW139" s="106"/>
      <c r="DX139" s="106"/>
      <c r="DY139" s="106"/>
      <c r="DZ139" s="106"/>
      <c r="EA139" s="106"/>
      <c r="EB139" s="106"/>
      <c r="EC139" s="106"/>
      <c r="ED139" s="106"/>
      <c r="EE139" s="106"/>
      <c r="EF139" s="106"/>
      <c r="EG139" s="106"/>
      <c r="EH139" s="106"/>
      <c r="EI139" s="106"/>
      <c r="EJ139" s="106"/>
      <c r="EK139" s="106"/>
      <c r="EL139" s="106"/>
      <c r="EM139" s="106"/>
      <c r="EN139" s="106"/>
      <c r="EO139" s="106"/>
      <c r="EP139" s="106"/>
      <c r="EQ139" s="106"/>
      <c r="ER139" s="106"/>
      <c r="ES139" s="106"/>
      <c r="ET139" s="106"/>
      <c r="EU139" s="106"/>
      <c r="EV139" s="106"/>
      <c r="EW139" s="106"/>
      <c r="EX139" s="106"/>
      <c r="EY139" s="106"/>
      <c r="EZ139" s="106"/>
      <c r="FA139" s="106"/>
      <c r="FB139" s="106"/>
      <c r="FC139" s="106"/>
      <c r="FD139" s="106"/>
      <c r="FE139" s="106"/>
      <c r="FF139" s="106"/>
      <c r="FG139" s="106"/>
      <c r="FH139" s="106"/>
      <c r="FI139" s="106"/>
      <c r="FJ139" s="106"/>
      <c r="FK139" s="106"/>
      <c r="FL139" s="106"/>
      <c r="FM139" s="106"/>
      <c r="FN139" s="106"/>
      <c r="FO139" s="106"/>
      <c r="FP139" s="106"/>
      <c r="FQ139" s="106"/>
      <c r="FR139" s="106"/>
      <c r="FS139" s="106"/>
      <c r="FT139" s="106"/>
      <c r="FU139" s="106"/>
      <c r="FV139" s="106"/>
      <c r="FW139" s="106"/>
      <c r="FX139" s="106"/>
      <c r="FY139" s="106"/>
      <c r="FZ139" s="106"/>
      <c r="GA139" s="106"/>
      <c r="GB139" s="106"/>
      <c r="GC139" s="106"/>
      <c r="GD139" s="106"/>
      <c r="GE139" s="106"/>
      <c r="GF139" s="106"/>
      <c r="GG139" s="106"/>
      <c r="GH139" s="106"/>
      <c r="GI139" s="106"/>
      <c r="GJ139" s="106"/>
      <c r="GK139" s="106"/>
      <c r="GL139" s="106"/>
      <c r="GM139" s="106"/>
      <c r="GN139" s="106"/>
      <c r="GO139" s="106"/>
      <c r="GP139" s="106"/>
      <c r="GQ139" s="106"/>
      <c r="GR139" s="106"/>
      <c r="GS139" s="106"/>
      <c r="GT139" s="106"/>
      <c r="GU139" s="106"/>
      <c r="GV139" s="106"/>
      <c r="GW139" s="106"/>
      <c r="GX139" s="106"/>
      <c r="GY139" s="106"/>
      <c r="GZ139" s="106"/>
      <c r="HA139" s="106"/>
      <c r="HB139" s="106"/>
      <c r="HC139" s="106"/>
      <c r="HD139" s="106"/>
      <c r="HE139" s="106"/>
      <c r="HF139" s="106"/>
      <c r="HG139" s="106"/>
      <c r="HH139" s="106"/>
      <c r="HI139" s="106"/>
      <c r="HJ139" s="106"/>
      <c r="HK139" s="106"/>
      <c r="HL139" s="106"/>
      <c r="HM139" s="106"/>
      <c r="HN139" s="106"/>
      <c r="HO139" s="106"/>
      <c r="HP139" s="106"/>
      <c r="HQ139" s="106"/>
      <c r="HR139" s="106"/>
      <c r="HS139" s="106"/>
      <c r="HT139" s="106"/>
      <c r="HU139" s="106"/>
      <c r="HV139" s="106"/>
      <c r="HW139" s="106"/>
      <c r="HX139" s="106"/>
      <c r="HY139" s="106"/>
      <c r="HZ139" s="106"/>
      <c r="IA139" s="106"/>
      <c r="IB139" s="106"/>
      <c r="IC139" s="106"/>
    </row>
    <row r="140" s="65" customFormat="1" ht="21.95" hidden="1" customHeight="1" spans="1:12">
      <c r="A140" s="95"/>
      <c r="B140" s="28" t="s">
        <v>66</v>
      </c>
      <c r="C140" s="91" t="s">
        <v>28</v>
      </c>
      <c r="D140" s="28" t="s">
        <v>350</v>
      </c>
      <c r="E140" s="96">
        <f t="shared" si="13"/>
        <v>5</v>
      </c>
      <c r="F140" s="47">
        <v>0</v>
      </c>
      <c r="G140" s="48">
        <v>5</v>
      </c>
      <c r="H140" s="47">
        <v>0</v>
      </c>
      <c r="I140" s="48">
        <v>0</v>
      </c>
      <c r="J140" s="31">
        <v>0</v>
      </c>
      <c r="K140" s="104"/>
      <c r="L140" s="28" t="s">
        <v>66</v>
      </c>
    </row>
    <row r="141" s="65" customFormat="1" ht="21.95" hidden="1" customHeight="1" spans="1:12">
      <c r="A141" s="95"/>
      <c r="B141" s="28" t="s">
        <v>66</v>
      </c>
      <c r="C141" s="91" t="s">
        <v>28</v>
      </c>
      <c r="D141" s="28" t="s">
        <v>351</v>
      </c>
      <c r="E141" s="96">
        <f t="shared" si="13"/>
        <v>2</v>
      </c>
      <c r="F141" s="47">
        <v>0</v>
      </c>
      <c r="G141" s="48">
        <v>2</v>
      </c>
      <c r="H141" s="47">
        <v>0</v>
      </c>
      <c r="I141" s="48">
        <v>0</v>
      </c>
      <c r="J141" s="31">
        <v>0</v>
      </c>
      <c r="K141" s="104"/>
      <c r="L141" s="28" t="s">
        <v>66</v>
      </c>
    </row>
    <row r="142" s="65" customFormat="1" ht="21.95" hidden="1" customHeight="1" spans="1:12">
      <c r="A142" s="95"/>
      <c r="B142" s="28" t="s">
        <v>66</v>
      </c>
      <c r="C142" s="91" t="s">
        <v>28</v>
      </c>
      <c r="D142" s="28" t="s">
        <v>352</v>
      </c>
      <c r="E142" s="96">
        <f t="shared" si="13"/>
        <v>1</v>
      </c>
      <c r="F142" s="47">
        <v>0</v>
      </c>
      <c r="G142" s="48">
        <v>1</v>
      </c>
      <c r="H142" s="47">
        <v>0</v>
      </c>
      <c r="I142" s="48">
        <v>0</v>
      </c>
      <c r="J142" s="31">
        <v>0</v>
      </c>
      <c r="K142" s="104"/>
      <c r="L142" s="28" t="s">
        <v>66</v>
      </c>
    </row>
    <row r="143" s="65" customFormat="1" ht="21.95" hidden="1" customHeight="1" spans="1:12">
      <c r="A143" s="95"/>
      <c r="B143" s="28" t="s">
        <v>66</v>
      </c>
      <c r="C143" s="91" t="s">
        <v>28</v>
      </c>
      <c r="D143" s="28" t="s">
        <v>319</v>
      </c>
      <c r="E143" s="96">
        <f t="shared" si="13"/>
        <v>1</v>
      </c>
      <c r="F143" s="47">
        <v>0</v>
      </c>
      <c r="G143" s="48">
        <v>1</v>
      </c>
      <c r="H143" s="47">
        <v>0</v>
      </c>
      <c r="I143" s="48">
        <v>0</v>
      </c>
      <c r="J143" s="31">
        <v>0</v>
      </c>
      <c r="K143" s="104"/>
      <c r="L143" s="28" t="s">
        <v>66</v>
      </c>
    </row>
    <row r="144" s="65" customFormat="1" ht="21.95" hidden="1" customHeight="1" spans="1:12">
      <c r="A144" s="95"/>
      <c r="B144" s="28" t="s">
        <v>66</v>
      </c>
      <c r="C144" s="91" t="s">
        <v>28</v>
      </c>
      <c r="D144" s="28" t="s">
        <v>340</v>
      </c>
      <c r="E144" s="96">
        <f t="shared" si="13"/>
        <v>0.48</v>
      </c>
      <c r="F144" s="47">
        <v>0</v>
      </c>
      <c r="G144" s="48">
        <v>0.48</v>
      </c>
      <c r="H144" s="47">
        <v>0</v>
      </c>
      <c r="I144" s="48">
        <v>0</v>
      </c>
      <c r="J144" s="31">
        <v>0</v>
      </c>
      <c r="K144" s="104"/>
      <c r="L144" s="28" t="s">
        <v>66</v>
      </c>
    </row>
    <row r="145" s="65" customFormat="1" ht="21.95" hidden="1" customHeight="1" spans="1:12">
      <c r="A145" s="95"/>
      <c r="B145" s="28" t="s">
        <v>66</v>
      </c>
      <c r="C145" s="91" t="s">
        <v>28</v>
      </c>
      <c r="D145" s="28" t="s">
        <v>315</v>
      </c>
      <c r="E145" s="96">
        <f t="shared" si="13"/>
        <v>0.2</v>
      </c>
      <c r="F145" s="47">
        <v>0</v>
      </c>
      <c r="G145" s="48">
        <v>0.2</v>
      </c>
      <c r="H145" s="47">
        <v>0</v>
      </c>
      <c r="I145" s="48">
        <v>0</v>
      </c>
      <c r="J145" s="31">
        <v>0</v>
      </c>
      <c r="K145" s="104"/>
      <c r="L145" s="28" t="s">
        <v>66</v>
      </c>
    </row>
    <row r="146" s="65" customFormat="1" ht="21.95" hidden="1" customHeight="1" spans="1:12">
      <c r="A146" s="95"/>
      <c r="B146" s="28" t="s">
        <v>66</v>
      </c>
      <c r="C146" s="91" t="s">
        <v>28</v>
      </c>
      <c r="D146" s="28" t="s">
        <v>353</v>
      </c>
      <c r="E146" s="96">
        <f t="shared" si="13"/>
        <v>20</v>
      </c>
      <c r="F146" s="47"/>
      <c r="G146" s="48">
        <v>20</v>
      </c>
      <c r="H146" s="47">
        <v>0</v>
      </c>
      <c r="I146" s="48">
        <v>0</v>
      </c>
      <c r="J146" s="31">
        <v>0</v>
      </c>
      <c r="K146" s="104"/>
      <c r="L146" s="28" t="s">
        <v>66</v>
      </c>
    </row>
    <row r="147" s="65" customFormat="1" ht="21.95" hidden="1" customHeight="1" spans="1:12">
      <c r="A147" s="95"/>
      <c r="B147" s="28" t="s">
        <v>66</v>
      </c>
      <c r="C147" s="91" t="s">
        <v>28</v>
      </c>
      <c r="D147" s="28" t="s">
        <v>354</v>
      </c>
      <c r="E147" s="96">
        <f t="shared" si="13"/>
        <v>37.45</v>
      </c>
      <c r="F147" s="47">
        <v>0</v>
      </c>
      <c r="G147" s="48">
        <v>0</v>
      </c>
      <c r="H147" s="47">
        <v>0</v>
      </c>
      <c r="I147" s="48">
        <v>37.45</v>
      </c>
      <c r="J147" s="31">
        <v>0</v>
      </c>
      <c r="K147" s="104"/>
      <c r="L147" s="28" t="s">
        <v>66</v>
      </c>
    </row>
    <row r="148" s="65" customFormat="1" ht="21.95" hidden="1" customHeight="1" spans="1:12">
      <c r="A148" s="95"/>
      <c r="B148" s="28" t="s">
        <v>66</v>
      </c>
      <c r="C148" s="91" t="s">
        <v>28</v>
      </c>
      <c r="D148" s="28" t="s">
        <v>305</v>
      </c>
      <c r="E148" s="96">
        <f t="shared" si="13"/>
        <v>16.65</v>
      </c>
      <c r="F148" s="47">
        <v>0</v>
      </c>
      <c r="G148" s="48">
        <v>0</v>
      </c>
      <c r="H148" s="47">
        <v>0</v>
      </c>
      <c r="I148" s="48">
        <v>16.65</v>
      </c>
      <c r="J148" s="31">
        <v>0</v>
      </c>
      <c r="K148" s="104"/>
      <c r="L148" s="28" t="s">
        <v>66</v>
      </c>
    </row>
    <row r="149" s="65" customFormat="1" ht="21.95" hidden="1" customHeight="1" spans="1:12">
      <c r="A149" s="95"/>
      <c r="B149" s="28" t="s">
        <v>66</v>
      </c>
      <c r="C149" s="91" t="s">
        <v>28</v>
      </c>
      <c r="D149" s="28" t="s">
        <v>304</v>
      </c>
      <c r="E149" s="96">
        <f t="shared" si="13"/>
        <v>12.82</v>
      </c>
      <c r="F149" s="47">
        <v>0</v>
      </c>
      <c r="G149" s="48">
        <v>0</v>
      </c>
      <c r="H149" s="47">
        <v>0</v>
      </c>
      <c r="I149" s="48">
        <v>12.82</v>
      </c>
      <c r="J149" s="31">
        <v>0</v>
      </c>
      <c r="K149" s="104"/>
      <c r="L149" s="28" t="s">
        <v>66</v>
      </c>
    </row>
    <row r="150" s="65" customFormat="1" ht="21.95" hidden="1" customHeight="1" spans="1:12">
      <c r="A150" s="95"/>
      <c r="B150" s="28" t="s">
        <v>66</v>
      </c>
      <c r="C150" s="91" t="s">
        <v>28</v>
      </c>
      <c r="D150" s="35" t="s">
        <v>282</v>
      </c>
      <c r="E150" s="96">
        <f t="shared" si="13"/>
        <v>2.65</v>
      </c>
      <c r="F150" s="47">
        <v>0</v>
      </c>
      <c r="G150" s="48">
        <v>0</v>
      </c>
      <c r="H150" s="47">
        <v>0</v>
      </c>
      <c r="I150" s="48">
        <v>0</v>
      </c>
      <c r="J150" s="31">
        <v>2.65</v>
      </c>
      <c r="K150" s="104"/>
      <c r="L150" s="28" t="s">
        <v>66</v>
      </c>
    </row>
    <row r="151" s="65" customFormat="1" ht="21.95" hidden="1" customHeight="1" spans="1:12">
      <c r="A151" s="95"/>
      <c r="B151" s="28" t="s">
        <v>66</v>
      </c>
      <c r="C151" s="91" t="s">
        <v>28</v>
      </c>
      <c r="D151" s="35" t="s">
        <v>281</v>
      </c>
      <c r="E151" s="96">
        <f t="shared" si="13"/>
        <v>4.64</v>
      </c>
      <c r="F151" s="47">
        <v>0</v>
      </c>
      <c r="G151" s="48">
        <v>0</v>
      </c>
      <c r="H151" s="47">
        <v>0</v>
      </c>
      <c r="I151" s="48">
        <v>0</v>
      </c>
      <c r="J151" s="31">
        <v>4.64</v>
      </c>
      <c r="K151" s="104"/>
      <c r="L151" s="28" t="s">
        <v>66</v>
      </c>
    </row>
  </sheetData>
  <autoFilter ref="A5:IV150">
    <extLst/>
  </autoFilter>
  <mergeCells count="9">
    <mergeCell ref="A1:J1"/>
    <mergeCell ref="I2:J2"/>
    <mergeCell ref="A4:A5"/>
    <mergeCell ref="B4:B5"/>
    <mergeCell ref="C4:C5"/>
    <mergeCell ref="D4:D5"/>
    <mergeCell ref="E4:E5"/>
    <mergeCell ref="K4:K5"/>
    <mergeCell ref="L4:L5"/>
  </mergeCells>
  <printOptions horizontalCentered="1"/>
  <pageMargins left="0.75" right="0.75" top="1" bottom="1" header="0.5" footer="0.5"/>
  <pageSetup paperSize="9" scale="85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14"/>
  <sheetViews>
    <sheetView showGridLines="0" showZeros="0" workbookViewId="0">
      <pane xSplit="3" ySplit="7" topLeftCell="D8" activePane="bottomRight" state="frozen"/>
      <selection/>
      <selection pane="topRight"/>
      <selection pane="bottomLeft"/>
      <selection pane="bottomRight" activeCell="C11" sqref="C11"/>
    </sheetView>
  </sheetViews>
  <sheetFormatPr defaultColWidth="9.16666666666667" defaultRowHeight="12.75" customHeight="1"/>
  <cols>
    <col min="1" max="1" width="4.83333333333333" customWidth="1"/>
    <col min="2" max="2" width="32.5" customWidth="1"/>
    <col min="3" max="3" width="12" customWidth="1"/>
    <col min="4" max="4" width="11.3333333333333" customWidth="1"/>
    <col min="5" max="5" width="8"/>
    <col min="6" max="6" width="10"/>
    <col min="7" max="7" width="8.83333333333333" customWidth="1"/>
    <col min="8" max="8" width="6.5" customWidth="1"/>
    <col min="9" max="9" width="11.3333333333333" customWidth="1"/>
    <col min="10" max="10" width="12.1666666666667"/>
    <col min="11" max="12" width="8.83333333333333" customWidth="1"/>
    <col min="13" max="13" width="10"/>
    <col min="14" max="14" width="6.83333333333333" customWidth="1"/>
    <col min="15" max="15" width="4.83333333333333" customWidth="1"/>
    <col min="16" max="18" width="10.8333333333333" hidden="1" customWidth="1"/>
    <col min="19" max="19" width="10.8333333333333" customWidth="1"/>
    <col min="20" max="20" width="47.8333333333333" customWidth="1"/>
    <col min="21" max="24" width="9.16666666666667" style="36" customWidth="1"/>
    <col min="25" max="254" width="9.16666666666667" customWidth="1"/>
  </cols>
  <sheetData>
    <row r="2" ht="44.25" customHeight="1" spans="1:15">
      <c r="A2" s="37" t="s">
        <v>355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customHeight="1" spans="4:20">
      <c r="D3" t="e">
        <f>'04支出总表(经济分类)'!BJ9+'04支出总表(经济分类)'!BO9+'04支出总表(经济分类)'!BR9+'04支出总表(经济分类)'!CC9-#REF!</f>
        <v>#REF!</v>
      </c>
      <c r="E3" t="e">
        <f>'04支出总表(经济分类)'!BO9+'04支出总表(经济分类)'!BJ9+'04支出总表(经济分类)'!BR9-#REF!</f>
        <v>#REF!</v>
      </c>
      <c r="F3" t="e">
        <f>'04支出总表(经济分类)'!BO9-#REF!</f>
        <v>#REF!</v>
      </c>
      <c r="G3" t="e">
        <f>'04支出总表(经济分类)'!BJ9-#REF!</f>
        <v>#REF!</v>
      </c>
      <c r="H3" t="e">
        <f>'04支出总表(经济分类)'!BR9-#REF!</f>
        <v>#REF!</v>
      </c>
      <c r="I3" s="2" t="e">
        <f>'04支出总表(经济分类)'!CC9-#REF!</f>
        <v>#REF!</v>
      </c>
      <c r="J3" t="e">
        <f>'04支出总表(经济分类)'!CD9-#REF!</f>
        <v>#REF!</v>
      </c>
      <c r="K3" t="e">
        <f>'04支出总表(经济分类)'!CE9-#REF!</f>
        <v>#REF!</v>
      </c>
      <c r="L3" t="e">
        <f>'04支出总表(经济分类)'!CF9-#REF!</f>
        <v>#REF!</v>
      </c>
      <c r="M3" t="e">
        <f>'04支出总表(经济分类)'!CG9-#REF!</f>
        <v>#REF!</v>
      </c>
      <c r="T3" s="55" t="s">
        <v>32</v>
      </c>
    </row>
    <row r="4" ht="21" customHeight="1" spans="1:23">
      <c r="A4" s="38" t="s">
        <v>2</v>
      </c>
      <c r="B4" s="11" t="s">
        <v>3</v>
      </c>
      <c r="C4" s="12" t="s">
        <v>4</v>
      </c>
      <c r="D4" s="39" t="s">
        <v>356</v>
      </c>
      <c r="E4" s="39"/>
      <c r="F4" s="39"/>
      <c r="G4" s="39"/>
      <c r="H4" s="39"/>
      <c r="I4" s="39"/>
      <c r="J4" s="39"/>
      <c r="K4" s="39"/>
      <c r="L4" s="39"/>
      <c r="M4" s="39"/>
      <c r="N4" s="49" t="s">
        <v>357</v>
      </c>
      <c r="O4" s="49" t="s">
        <v>358</v>
      </c>
      <c r="P4" s="14" t="s">
        <v>359</v>
      </c>
      <c r="Q4" s="56" t="s">
        <v>34</v>
      </c>
      <c r="R4" s="14" t="s">
        <v>360</v>
      </c>
      <c r="S4" s="56" t="s">
        <v>361</v>
      </c>
      <c r="T4" s="14" t="s">
        <v>33</v>
      </c>
      <c r="V4" s="57" t="s">
        <v>362</v>
      </c>
      <c r="W4" s="57" t="s">
        <v>363</v>
      </c>
    </row>
    <row r="5" ht="21" customHeight="1" spans="1:23">
      <c r="A5" s="38"/>
      <c r="B5" s="11"/>
      <c r="C5" s="12"/>
      <c r="D5" s="11" t="s">
        <v>9</v>
      </c>
      <c r="E5" s="39" t="s">
        <v>50</v>
      </c>
      <c r="F5" s="39"/>
      <c r="G5" s="39"/>
      <c r="H5" s="39"/>
      <c r="I5" s="39" t="s">
        <v>84</v>
      </c>
      <c r="J5" s="39"/>
      <c r="K5" s="39"/>
      <c r="L5" s="39"/>
      <c r="M5" s="39"/>
      <c r="N5" s="50"/>
      <c r="O5" s="51"/>
      <c r="P5" s="14"/>
      <c r="Q5" s="58"/>
      <c r="R5" s="14"/>
      <c r="S5" s="58"/>
      <c r="T5" s="14"/>
      <c r="V5" s="57"/>
      <c r="W5" s="57"/>
    </row>
    <row r="6" ht="65.1" customHeight="1" spans="1:23">
      <c r="A6" s="38"/>
      <c r="B6" s="11"/>
      <c r="C6" s="12"/>
      <c r="D6" s="11"/>
      <c r="E6" s="40" t="s">
        <v>17</v>
      </c>
      <c r="F6" s="40" t="s">
        <v>120</v>
      </c>
      <c r="G6" s="40" t="s">
        <v>121</v>
      </c>
      <c r="H6" s="40" t="s">
        <v>123</v>
      </c>
      <c r="I6" s="40" t="s">
        <v>17</v>
      </c>
      <c r="J6" s="40" t="s">
        <v>120</v>
      </c>
      <c r="K6" s="40" t="s">
        <v>121</v>
      </c>
      <c r="L6" s="40" t="s">
        <v>364</v>
      </c>
      <c r="M6" s="40" t="s">
        <v>123</v>
      </c>
      <c r="N6" s="52"/>
      <c r="O6" s="53"/>
      <c r="P6" s="14"/>
      <c r="Q6" s="59"/>
      <c r="R6" s="14"/>
      <c r="S6" s="59"/>
      <c r="T6" s="14"/>
      <c r="V6" s="57"/>
      <c r="W6" s="57"/>
    </row>
    <row r="7" ht="11.25" spans="1:24">
      <c r="A7" s="41" t="s">
        <v>26</v>
      </c>
      <c r="B7" s="42" t="s">
        <v>26</v>
      </c>
      <c r="C7" s="42" t="s">
        <v>26</v>
      </c>
      <c r="D7" s="42">
        <v>1</v>
      </c>
      <c r="E7" s="43">
        <v>2</v>
      </c>
      <c r="F7" s="43">
        <v>3</v>
      </c>
      <c r="G7" s="43">
        <v>4</v>
      </c>
      <c r="H7" s="43">
        <v>5</v>
      </c>
      <c r="I7" s="43">
        <v>6</v>
      </c>
      <c r="J7" s="43">
        <v>7</v>
      </c>
      <c r="K7" s="43">
        <v>8</v>
      </c>
      <c r="L7" s="43">
        <v>9</v>
      </c>
      <c r="M7" s="43">
        <v>10</v>
      </c>
      <c r="N7" s="43">
        <v>11</v>
      </c>
      <c r="O7" s="43">
        <v>12</v>
      </c>
      <c r="P7" s="42" t="s">
        <v>26</v>
      </c>
      <c r="Q7" s="42" t="s">
        <v>26</v>
      </c>
      <c r="R7" s="42" t="s">
        <v>26</v>
      </c>
      <c r="S7" s="42" t="s">
        <v>26</v>
      </c>
      <c r="T7" s="60">
        <v>13</v>
      </c>
      <c r="U7"/>
      <c r="W7"/>
      <c r="X7"/>
    </row>
    <row r="8" ht="20.1" hidden="1" customHeight="1" spans="1:24">
      <c r="A8" s="27">
        <v>58</v>
      </c>
      <c r="B8" s="44" t="s">
        <v>187</v>
      </c>
      <c r="C8" s="45" t="s">
        <v>28</v>
      </c>
      <c r="D8" s="46">
        <f t="shared" ref="D8:D14" si="0">SUM(E8,I8)</f>
        <v>9.9</v>
      </c>
      <c r="E8" s="46">
        <f t="shared" ref="E8:E14" si="1">SUM(F8:H8)</f>
        <v>2.23</v>
      </c>
      <c r="F8" s="47">
        <f>SUM('04支出总表(经济分类)'!BO10)</f>
        <v>0.48</v>
      </c>
      <c r="G8" s="48">
        <f>SUM('04支出总表(经济分类)'!BJ10)</f>
        <v>1.75</v>
      </c>
      <c r="H8" s="47">
        <f>SUM('04支出总表(经济分类)'!BR10)</f>
        <v>0</v>
      </c>
      <c r="I8" s="46">
        <f t="shared" ref="I8:I14" si="2">SUM(J8:M8)</f>
        <v>7.67</v>
      </c>
      <c r="J8" s="47">
        <f>SUM('04支出总表(经济分类)'!CD10)</f>
        <v>4.6</v>
      </c>
      <c r="K8" s="47">
        <f>SUM('04支出总表(经济分类)'!CE10)</f>
        <v>3.07</v>
      </c>
      <c r="L8" s="47">
        <f>SUM('04支出总表(经济分类)'!CF10)</f>
        <v>0</v>
      </c>
      <c r="M8" s="47">
        <f>SUM('04支出总表(经济分类)'!CG10)</f>
        <v>0</v>
      </c>
      <c r="N8" s="27"/>
      <c r="O8" s="27">
        <v>1</v>
      </c>
      <c r="P8" s="47">
        <f>8.82+1.6</f>
        <v>10.42</v>
      </c>
      <c r="Q8" s="47">
        <f t="shared" ref="Q8:Q14" si="3">P8-D8</f>
        <v>0.52</v>
      </c>
      <c r="R8" s="31">
        <f>ROUND(P8*0.95,2)</f>
        <v>9.9</v>
      </c>
      <c r="S8" s="31">
        <f t="shared" ref="S8:S14" si="4">R8-D8</f>
        <v>0</v>
      </c>
      <c r="T8" s="61"/>
      <c r="U8"/>
      <c r="V8" s="36">
        <f>I8-'04支出总表(经济分类)'!CC10</f>
        <v>0</v>
      </c>
      <c r="W8" s="36">
        <f>I8-'06项目支出明细表'!J8</f>
        <v>0</v>
      </c>
      <c r="X8"/>
    </row>
    <row r="9" ht="20.1" hidden="1" customHeight="1" spans="1:24">
      <c r="A9" s="27">
        <v>59</v>
      </c>
      <c r="B9" s="44" t="s">
        <v>61</v>
      </c>
      <c r="C9" s="45" t="s">
        <v>28</v>
      </c>
      <c r="D9" s="46">
        <f t="shared" si="0"/>
        <v>2.54</v>
      </c>
      <c r="E9" s="46">
        <f t="shared" si="1"/>
        <v>0.17</v>
      </c>
      <c r="F9" s="47">
        <f>SUM('04支出总表(经济分类)'!BO11)</f>
        <v>0.17</v>
      </c>
      <c r="G9" s="48">
        <f>SUM('04支出总表(经济分类)'!BJ11)</f>
        <v>0</v>
      </c>
      <c r="H9" s="47">
        <f>SUM('04支出总表(经济分类)'!BR11)</f>
        <v>0</v>
      </c>
      <c r="I9" s="46">
        <f t="shared" si="2"/>
        <v>2.37</v>
      </c>
      <c r="J9" s="47">
        <f>SUM('04支出总表(经济分类)'!CD11)</f>
        <v>0.62</v>
      </c>
      <c r="K9" s="47">
        <f>SUM('04支出总表(经济分类)'!CE11)</f>
        <v>1.75</v>
      </c>
      <c r="L9" s="47">
        <f>SUM('04支出总表(经济分类)'!CF11)</f>
        <v>0</v>
      </c>
      <c r="M9" s="47">
        <f>SUM('04支出总表(经济分类)'!CG11)</f>
        <v>0</v>
      </c>
      <c r="N9" s="27"/>
      <c r="O9" s="27">
        <v>1</v>
      </c>
      <c r="P9" s="47">
        <v>2.67</v>
      </c>
      <c r="Q9" s="47">
        <f t="shared" si="3"/>
        <v>0.13</v>
      </c>
      <c r="R9" s="31">
        <f t="shared" ref="R9:R14" si="5">ROUND(P9*0.95,2)</f>
        <v>2.54</v>
      </c>
      <c r="S9" s="31">
        <f t="shared" si="4"/>
        <v>0</v>
      </c>
      <c r="T9" s="61"/>
      <c r="U9"/>
      <c r="V9" s="36">
        <f>I9-'04支出总表(经济分类)'!CC11</f>
        <v>0</v>
      </c>
      <c r="W9" s="36">
        <f>I9-'06项目支出明细表'!J40</f>
        <v>0</v>
      </c>
      <c r="X9"/>
    </row>
    <row r="10" ht="20.1" hidden="1" customHeight="1" spans="1:24">
      <c r="A10" s="27">
        <v>60</v>
      </c>
      <c r="B10" s="44" t="s">
        <v>62</v>
      </c>
      <c r="C10" s="45" t="s">
        <v>28</v>
      </c>
      <c r="D10" s="46">
        <f t="shared" si="0"/>
        <v>3.33</v>
      </c>
      <c r="E10" s="46">
        <f t="shared" si="1"/>
        <v>0.14</v>
      </c>
      <c r="F10" s="47">
        <f>SUM('04支出总表(经济分类)'!BO12)</f>
        <v>0.14</v>
      </c>
      <c r="G10" s="48">
        <f>SUM('04支出总表(经济分类)'!BJ12)</f>
        <v>0</v>
      </c>
      <c r="H10" s="47">
        <f>SUM('04支出总表(经济分类)'!BR12)</f>
        <v>0</v>
      </c>
      <c r="I10" s="46">
        <f t="shared" si="2"/>
        <v>3.19</v>
      </c>
      <c r="J10" s="47">
        <f>SUM('04支出总表(经济分类)'!CD12)</f>
        <v>3.19</v>
      </c>
      <c r="K10" s="47">
        <f>SUM('04支出总表(经济分类)'!CE12)</f>
        <v>0</v>
      </c>
      <c r="L10" s="47">
        <f>SUM('04支出总表(经济分类)'!CF12)</f>
        <v>0</v>
      </c>
      <c r="M10" s="47">
        <f>SUM('04支出总表(经济分类)'!CG12)</f>
        <v>0</v>
      </c>
      <c r="N10" s="27"/>
      <c r="O10" s="27"/>
      <c r="P10" s="47">
        <v>3.5</v>
      </c>
      <c r="Q10" s="47">
        <f t="shared" si="3"/>
        <v>0.17</v>
      </c>
      <c r="R10" s="31">
        <f t="shared" si="5"/>
        <v>3.33</v>
      </c>
      <c r="S10" s="31">
        <f t="shared" si="4"/>
        <v>0</v>
      </c>
      <c r="T10" s="61"/>
      <c r="U10"/>
      <c r="V10" s="36">
        <f>I10-'04支出总表(经济分类)'!CC12</f>
        <v>0</v>
      </c>
      <c r="W10" s="36">
        <f>I10-'06项目支出明细表'!J68</f>
        <v>0</v>
      </c>
      <c r="X10"/>
    </row>
    <row r="11" ht="20.1" customHeight="1" spans="1:24">
      <c r="A11" s="27">
        <v>61</v>
      </c>
      <c r="B11" s="44" t="s">
        <v>27</v>
      </c>
      <c r="C11" s="45" t="s">
        <v>28</v>
      </c>
      <c r="D11" s="46">
        <f t="shared" si="0"/>
        <v>6.15</v>
      </c>
      <c r="E11" s="46">
        <f t="shared" si="1"/>
        <v>2.1</v>
      </c>
      <c r="F11" s="47">
        <f>SUM('04支出总表(经济分类)'!BO13)</f>
        <v>0.35</v>
      </c>
      <c r="G11" s="48">
        <v>1.75</v>
      </c>
      <c r="H11" s="47">
        <f>SUM('04支出总表(经济分类)'!BR13)</f>
        <v>0</v>
      </c>
      <c r="I11" s="46">
        <f t="shared" si="2"/>
        <v>4.05</v>
      </c>
      <c r="J11" s="47">
        <f>SUM('04支出总表(经济分类)'!CD13)</f>
        <v>2.7</v>
      </c>
      <c r="K11" s="47">
        <v>1.35</v>
      </c>
      <c r="L11" s="47">
        <f>SUM('04支出总表(经济分类)'!CF13)</f>
        <v>0</v>
      </c>
      <c r="M11" s="47">
        <f>SUM('04支出总表(经济分类)'!CG13)</f>
        <v>0</v>
      </c>
      <c r="N11" s="27"/>
      <c r="O11" s="27"/>
      <c r="P11" s="47">
        <v>7.1</v>
      </c>
      <c r="Q11" s="47">
        <f t="shared" si="3"/>
        <v>0.949999999999999</v>
      </c>
      <c r="R11" s="31">
        <f t="shared" si="5"/>
        <v>6.75</v>
      </c>
      <c r="S11" s="31">
        <f t="shared" si="4"/>
        <v>0.6</v>
      </c>
      <c r="T11" s="61"/>
      <c r="U11"/>
      <c r="V11" s="36">
        <f>I11-'04支出总表(经济分类)'!CC13</f>
        <v>0</v>
      </c>
      <c r="W11" s="36">
        <f>I11-'06项目支出明细表'!J76</f>
        <v>0</v>
      </c>
      <c r="X11"/>
    </row>
    <row r="12" ht="19.5" hidden="1" customHeight="1" spans="1:24">
      <c r="A12" s="27">
        <v>62</v>
      </c>
      <c r="B12" s="44" t="s">
        <v>64</v>
      </c>
      <c r="C12" s="45" t="s">
        <v>28</v>
      </c>
      <c r="D12" s="46">
        <f t="shared" si="0"/>
        <v>16.99</v>
      </c>
      <c r="E12" s="46">
        <f t="shared" si="1"/>
        <v>0.42</v>
      </c>
      <c r="F12" s="47">
        <f>SUM('04支出总表(经济分类)'!BO14)</f>
        <v>0.42</v>
      </c>
      <c r="G12" s="48">
        <f>SUM('04支出总表(经济分类)'!BJ14)</f>
        <v>0</v>
      </c>
      <c r="H12" s="47">
        <f>SUM('04支出总表(经济分类)'!BR14)</f>
        <v>0</v>
      </c>
      <c r="I12" s="46">
        <f t="shared" si="2"/>
        <v>16.57</v>
      </c>
      <c r="J12" s="47">
        <f>SUM('04支出总表(经济分类)'!CD14)</f>
        <v>4.06</v>
      </c>
      <c r="K12" s="47">
        <f>SUM('04支出总表(经济分类)'!CE14)</f>
        <v>12.51</v>
      </c>
      <c r="L12" s="47">
        <f>SUM('04支出总表(经济分类)'!CF14)</f>
        <v>0</v>
      </c>
      <c r="M12" s="47">
        <f>SUM('04支出总表(经济分类)'!CG14)</f>
        <v>0</v>
      </c>
      <c r="N12" s="27"/>
      <c r="O12" s="27">
        <v>2</v>
      </c>
      <c r="P12" s="54">
        <v>17.88</v>
      </c>
      <c r="Q12" s="47">
        <f t="shared" si="3"/>
        <v>0.889999999999997</v>
      </c>
      <c r="R12" s="31">
        <f t="shared" si="5"/>
        <v>16.99</v>
      </c>
      <c r="S12" s="31">
        <f t="shared" si="4"/>
        <v>0</v>
      </c>
      <c r="T12" s="62"/>
      <c r="U12"/>
      <c r="V12" s="36">
        <f>I12-'04支出总表(经济分类)'!CC14</f>
        <v>0</v>
      </c>
      <c r="W12" s="36">
        <f>I12-'06项目支出明细表'!J97</f>
        <v>0</v>
      </c>
      <c r="X12"/>
    </row>
    <row r="13" ht="20.1" hidden="1" customHeight="1" spans="1:24">
      <c r="A13" s="27">
        <v>63</v>
      </c>
      <c r="B13" s="44" t="s">
        <v>65</v>
      </c>
      <c r="C13" s="45" t="s">
        <v>28</v>
      </c>
      <c r="D13" s="46">
        <f t="shared" si="0"/>
        <v>14.05</v>
      </c>
      <c r="E13" s="46">
        <f t="shared" si="1"/>
        <v>2</v>
      </c>
      <c r="F13" s="47">
        <f>SUM('04支出总表(经济分类)'!BO15)</f>
        <v>0.25</v>
      </c>
      <c r="G13" s="48">
        <f>SUM('04支出总表(经济分类)'!BJ15)</f>
        <v>1.75</v>
      </c>
      <c r="H13" s="47">
        <f>SUM('04支出总表(经济分类)'!BR15)</f>
        <v>0</v>
      </c>
      <c r="I13" s="46">
        <f t="shared" si="2"/>
        <v>12.05</v>
      </c>
      <c r="J13" s="47">
        <f>SUM('04支出总表(经济分类)'!CD15)</f>
        <v>5.25</v>
      </c>
      <c r="K13" s="47">
        <f>SUM('04支出总表(经济分类)'!CE15)</f>
        <v>6.8</v>
      </c>
      <c r="L13" s="47">
        <f>SUM('04支出总表(经济分类)'!CF15)</f>
        <v>0</v>
      </c>
      <c r="M13" s="47">
        <f>SUM('04支出总表(经济分类)'!CG15)</f>
        <v>0</v>
      </c>
      <c r="N13" s="27"/>
      <c r="O13" s="27">
        <v>1</v>
      </c>
      <c r="P13" s="54">
        <v>15.51</v>
      </c>
      <c r="Q13" s="47">
        <f t="shared" si="3"/>
        <v>1.46</v>
      </c>
      <c r="R13" s="31">
        <f t="shared" si="5"/>
        <v>14.73</v>
      </c>
      <c r="S13" s="31">
        <f t="shared" si="4"/>
        <v>0.68</v>
      </c>
      <c r="T13" s="62"/>
      <c r="U13"/>
      <c r="V13" s="36">
        <f>I13-'04支出总表(经济分类)'!CC15</f>
        <v>0</v>
      </c>
      <c r="W13" s="36">
        <f>I13-'06项目支出明细表'!J129</f>
        <v>0</v>
      </c>
      <c r="X13"/>
    </row>
    <row r="14" ht="20.1" hidden="1" customHeight="1" spans="1:24">
      <c r="A14" s="27">
        <v>64</v>
      </c>
      <c r="B14" s="44" t="s">
        <v>66</v>
      </c>
      <c r="C14" s="45" t="s">
        <v>28</v>
      </c>
      <c r="D14" s="46">
        <f t="shared" si="0"/>
        <v>7.4</v>
      </c>
      <c r="E14" s="46">
        <f t="shared" si="1"/>
        <v>0.11</v>
      </c>
      <c r="F14" s="47">
        <f>SUM('04支出总表(经济分类)'!BO16)</f>
        <v>0.11</v>
      </c>
      <c r="G14" s="48">
        <f>SUM('04支出总表(经济分类)'!BJ16)</f>
        <v>0</v>
      </c>
      <c r="H14" s="47">
        <f>SUM('04支出总表(经济分类)'!BR16)</f>
        <v>0</v>
      </c>
      <c r="I14" s="46">
        <f t="shared" si="2"/>
        <v>7.29</v>
      </c>
      <c r="J14" s="47">
        <f>SUM('04支出总表(经济分类)'!CD16)</f>
        <v>2.65</v>
      </c>
      <c r="K14" s="47">
        <f>SUM('04支出总表(经济分类)'!CE16)</f>
        <v>4.64</v>
      </c>
      <c r="L14" s="47">
        <f>SUM('04支出总表(经济分类)'!CF16)</f>
        <v>0</v>
      </c>
      <c r="M14" s="47">
        <f>SUM('04支出总表(经济分类)'!CG16)</f>
        <v>0</v>
      </c>
      <c r="N14" s="27"/>
      <c r="O14" s="27">
        <v>1</v>
      </c>
      <c r="P14" s="54">
        <v>7.79</v>
      </c>
      <c r="Q14" s="47">
        <f t="shared" si="3"/>
        <v>0.390000000000001</v>
      </c>
      <c r="R14" s="31">
        <f t="shared" si="5"/>
        <v>7.4</v>
      </c>
      <c r="S14" s="31">
        <f t="shared" si="4"/>
        <v>0</v>
      </c>
      <c r="T14" s="62"/>
      <c r="U14"/>
      <c r="V14" s="36">
        <f>I14-'04支出总表(经济分类)'!CC16</f>
        <v>0</v>
      </c>
      <c r="W14" s="36">
        <f>I14-'06项目支出明细表'!J135</f>
        <v>0</v>
      </c>
      <c r="X14"/>
    </row>
  </sheetData>
  <autoFilter ref="A6:V14">
    <extLst/>
  </autoFilter>
  <mergeCells count="16">
    <mergeCell ref="D4:M4"/>
    <mergeCell ref="E5:H5"/>
    <mergeCell ref="I5:M5"/>
    <mergeCell ref="A4:A6"/>
    <mergeCell ref="B4:B6"/>
    <mergeCell ref="C4:C6"/>
    <mergeCell ref="D5:D6"/>
    <mergeCell ref="N4:N6"/>
    <mergeCell ref="O4:O6"/>
    <mergeCell ref="P4:P6"/>
    <mergeCell ref="Q4:Q6"/>
    <mergeCell ref="R4:R6"/>
    <mergeCell ref="S4:S6"/>
    <mergeCell ref="T4:T6"/>
    <mergeCell ref="V4:V6"/>
    <mergeCell ref="W4:W6"/>
  </mergeCells>
  <conditionalFormatting sqref="Q8:Q14">
    <cfRule type="cellIs" dxfId="0" priority="7" operator="lessThan">
      <formula>0</formula>
    </cfRule>
    <cfRule type="cellIs" dxfId="0" priority="8" operator="lessThan">
      <formula>-511.13</formula>
    </cfRule>
    <cfRule type="cellIs" dxfId="0" priority="11" operator="lessThan">
      <formula>-63.11</formula>
    </cfRule>
  </conditionalFormatting>
  <conditionalFormatting sqref="S8:S14">
    <cfRule type="cellIs" dxfId="0" priority="6" operator="lessThan">
      <formula>0</formula>
    </cfRule>
    <cfRule type="cellIs" dxfId="0" priority="10" operator="lessThan">
      <formula>-63.11</formula>
    </cfRule>
  </conditionalFormatting>
  <pageMargins left="0.75" right="0.75" top="1" bottom="1" header="0.5" footer="0.5"/>
  <pageSetup paperSize="9" scale="95" orientation="landscape"/>
  <headerFooter alignWithMargins="0" scaleWithDoc="0"/>
  <ignoredErrors>
    <ignoredError sqref="I8:I14 E8:E14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4"/>
  <sheetViews>
    <sheetView showGridLines="0" showZeros="0" workbookViewId="0">
      <selection activeCell="E97" sqref="E97"/>
    </sheetView>
  </sheetViews>
  <sheetFormatPr defaultColWidth="9.16666666666667" defaultRowHeight="17.1" customHeight="1"/>
  <cols>
    <col min="1" max="1" width="4.83333333333333" style="4" customWidth="1"/>
    <col min="2" max="2" width="55" style="4" customWidth="1"/>
    <col min="3" max="3" width="13.1666666666667" style="4" customWidth="1"/>
    <col min="4" max="4" width="86.8333333333333" style="4" customWidth="1"/>
    <col min="5" max="5" width="40.8333333333333" style="4" customWidth="1"/>
    <col min="6" max="6" width="15.3333333333333" style="4" customWidth="1"/>
    <col min="7" max="7" width="16.6666666666667" customWidth="1"/>
    <col min="8" max="250" width="9.16666666666667" customWidth="1"/>
  </cols>
  <sheetData>
    <row r="1" customHeight="1" spans="6:6">
      <c r="F1" s="5"/>
    </row>
    <row r="2" customHeight="1" spans="1:6">
      <c r="A2" s="6"/>
      <c r="B2" s="6"/>
      <c r="C2" s="6"/>
      <c r="D2" s="6"/>
      <c r="E2" s="6"/>
      <c r="F2" s="6"/>
    </row>
    <row r="3" customHeight="1" spans="1:6">
      <c r="A3" s="7"/>
      <c r="B3" s="7"/>
      <c r="C3" s="8"/>
      <c r="F3" s="9" t="s">
        <v>32</v>
      </c>
    </row>
    <row r="4" customHeight="1" spans="1:6">
      <c r="A4" s="10" t="s">
        <v>2</v>
      </c>
      <c r="B4" s="11" t="s">
        <v>3</v>
      </c>
      <c r="C4" s="12" t="s">
        <v>4</v>
      </c>
      <c r="D4" s="13" t="s">
        <v>365</v>
      </c>
      <c r="E4" s="11" t="s">
        <v>366</v>
      </c>
      <c r="F4" s="14" t="s">
        <v>367</v>
      </c>
    </row>
    <row r="5" customHeight="1" spans="1:8">
      <c r="A5" s="10"/>
      <c r="B5" s="11"/>
      <c r="C5" s="12"/>
      <c r="D5" s="15"/>
      <c r="E5" s="11"/>
      <c r="F5" s="14"/>
      <c r="G5" s="16"/>
      <c r="H5" s="16"/>
    </row>
    <row r="6" customHeight="1" spans="1:12">
      <c r="A6" s="10"/>
      <c r="B6" s="11"/>
      <c r="C6" s="12"/>
      <c r="D6" s="15"/>
      <c r="E6" s="11"/>
      <c r="F6" s="14"/>
      <c r="G6" s="16"/>
      <c r="H6" s="16"/>
      <c r="L6" s="16"/>
    </row>
    <row r="7" customHeight="1" spans="1:12">
      <c r="A7" s="10"/>
      <c r="B7" s="11"/>
      <c r="C7" s="12"/>
      <c r="D7" s="17"/>
      <c r="E7" s="11"/>
      <c r="F7" s="14"/>
      <c r="G7" s="16"/>
      <c r="H7" s="16"/>
      <c r="L7" s="16"/>
    </row>
    <row r="8" s="1" customFormat="1" customHeight="1" spans="1:12">
      <c r="A8" s="18" t="s">
        <v>26</v>
      </c>
      <c r="B8" s="18" t="s">
        <v>26</v>
      </c>
      <c r="C8" s="19"/>
      <c r="D8" s="19" t="s">
        <v>26</v>
      </c>
      <c r="E8" s="19" t="s">
        <v>26</v>
      </c>
      <c r="F8" s="20" t="s">
        <v>26</v>
      </c>
      <c r="G8" s="21"/>
      <c r="L8" s="21"/>
    </row>
    <row r="9" s="2" customFormat="1" customHeight="1" spans="1:6">
      <c r="A9" s="22"/>
      <c r="B9" s="23" t="s">
        <v>28</v>
      </c>
      <c r="C9" s="24" t="s">
        <v>28</v>
      </c>
      <c r="D9" s="25"/>
      <c r="E9" s="25"/>
      <c r="F9" s="26">
        <f>F10+F27+F35+F40+F47+F67+F79</f>
        <v>9860.74</v>
      </c>
    </row>
    <row r="10" s="2" customFormat="1" hidden="1" customHeight="1" spans="1:6">
      <c r="A10" s="22">
        <v>58</v>
      </c>
      <c r="B10" s="23" t="s">
        <v>187</v>
      </c>
      <c r="C10" s="24" t="s">
        <v>28</v>
      </c>
      <c r="D10" s="25"/>
      <c r="E10" s="25"/>
      <c r="F10" s="26">
        <f>SUBTOTAL(9,F11:F26)</f>
        <v>89.82</v>
      </c>
    </row>
    <row r="11" s="3" customFormat="1" hidden="1" customHeight="1" spans="1:250">
      <c r="A11" s="27">
        <v>58</v>
      </c>
      <c r="B11" s="28" t="s">
        <v>187</v>
      </c>
      <c r="C11" s="29" t="s">
        <v>28</v>
      </c>
      <c r="D11" s="30" t="s">
        <v>267</v>
      </c>
      <c r="E11" s="30" t="s">
        <v>368</v>
      </c>
      <c r="F11" s="31">
        <v>5</v>
      </c>
      <c r="G11" s="32"/>
      <c r="H11" s="32"/>
      <c r="I11" s="32"/>
      <c r="J11" s="32"/>
      <c r="K11" s="32"/>
      <c r="L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</row>
    <row r="12" s="3" customFormat="1" hidden="1" customHeight="1" spans="1:250">
      <c r="A12" s="27">
        <v>58</v>
      </c>
      <c r="B12" s="28" t="s">
        <v>187</v>
      </c>
      <c r="C12" s="29" t="s">
        <v>28</v>
      </c>
      <c r="D12" s="30" t="s">
        <v>267</v>
      </c>
      <c r="E12" s="30" t="s">
        <v>369</v>
      </c>
      <c r="F12" s="31">
        <v>2</v>
      </c>
      <c r="G12" s="32"/>
      <c r="H12" s="32"/>
      <c r="I12" s="32"/>
      <c r="J12" s="32"/>
      <c r="K12" s="32"/>
      <c r="L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</row>
    <row r="13" s="3" customFormat="1" hidden="1" customHeight="1" spans="1:250">
      <c r="A13" s="27">
        <v>58</v>
      </c>
      <c r="B13" s="28" t="s">
        <v>187</v>
      </c>
      <c r="C13" s="29" t="s">
        <v>28</v>
      </c>
      <c r="D13" s="30" t="s">
        <v>267</v>
      </c>
      <c r="E13" s="30" t="s">
        <v>370</v>
      </c>
      <c r="F13" s="31">
        <v>1</v>
      </c>
      <c r="G13" s="32"/>
      <c r="H13" s="32"/>
      <c r="I13" s="32"/>
      <c r="J13" s="32"/>
      <c r="K13" s="32"/>
      <c r="L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</row>
    <row r="14" s="3" customFormat="1" hidden="1" customHeight="1" spans="1:250">
      <c r="A14" s="27">
        <v>58</v>
      </c>
      <c r="B14" s="28" t="s">
        <v>187</v>
      </c>
      <c r="C14" s="29" t="s">
        <v>28</v>
      </c>
      <c r="D14" s="30" t="s">
        <v>267</v>
      </c>
      <c r="E14" s="30" t="s">
        <v>371</v>
      </c>
      <c r="F14" s="31">
        <v>7</v>
      </c>
      <c r="G14" s="32"/>
      <c r="H14" s="32"/>
      <c r="I14" s="32"/>
      <c r="J14" s="32"/>
      <c r="K14" s="32"/>
      <c r="L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</row>
    <row r="15" s="3" customFormat="1" hidden="1" customHeight="1" spans="1:250">
      <c r="A15" s="27">
        <v>58</v>
      </c>
      <c r="B15" s="28" t="s">
        <v>187</v>
      </c>
      <c r="C15" s="29" t="s">
        <v>28</v>
      </c>
      <c r="D15" s="30" t="s">
        <v>270</v>
      </c>
      <c r="E15" s="30" t="s">
        <v>372</v>
      </c>
      <c r="F15" s="31">
        <v>5</v>
      </c>
      <c r="G15" s="32"/>
      <c r="H15" s="32"/>
      <c r="I15" s="32"/>
      <c r="J15" s="32"/>
      <c r="K15" s="32"/>
      <c r="L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</row>
    <row r="16" s="3" customFormat="1" hidden="1" customHeight="1" spans="1:250">
      <c r="A16" s="27">
        <v>58</v>
      </c>
      <c r="B16" s="28" t="s">
        <v>187</v>
      </c>
      <c r="C16" s="29" t="s">
        <v>28</v>
      </c>
      <c r="D16" s="30" t="s">
        <v>270</v>
      </c>
      <c r="E16" s="30" t="s">
        <v>373</v>
      </c>
      <c r="F16" s="31">
        <v>5</v>
      </c>
      <c r="G16" s="32"/>
      <c r="H16" s="32"/>
      <c r="I16" s="32"/>
      <c r="J16" s="32"/>
      <c r="K16" s="32"/>
      <c r="L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="3" customFormat="1" hidden="1" customHeight="1" spans="1:250">
      <c r="A17" s="27">
        <v>58</v>
      </c>
      <c r="B17" s="28" t="s">
        <v>187</v>
      </c>
      <c r="C17" s="29" t="s">
        <v>28</v>
      </c>
      <c r="D17" s="30" t="s">
        <v>374</v>
      </c>
      <c r="E17" s="30" t="s">
        <v>375</v>
      </c>
      <c r="F17" s="31">
        <v>1.72</v>
      </c>
      <c r="G17" s="32"/>
      <c r="H17" s="32"/>
      <c r="I17" s="32"/>
      <c r="J17" s="32"/>
      <c r="K17" s="32"/>
      <c r="L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="3" customFormat="1" hidden="1" customHeight="1" spans="1:250">
      <c r="A18" s="27">
        <v>58</v>
      </c>
      <c r="B18" s="28" t="s">
        <v>187</v>
      </c>
      <c r="C18" s="29" t="s">
        <v>28</v>
      </c>
      <c r="D18" s="30" t="s">
        <v>374</v>
      </c>
      <c r="E18" s="30" t="s">
        <v>376</v>
      </c>
      <c r="F18" s="31">
        <v>2.6</v>
      </c>
      <c r="G18" s="32"/>
      <c r="H18" s="32"/>
      <c r="I18" s="32"/>
      <c r="J18" s="32"/>
      <c r="K18" s="32"/>
      <c r="L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</row>
    <row r="19" s="3" customFormat="1" hidden="1" customHeight="1" spans="1:250">
      <c r="A19" s="27">
        <v>58</v>
      </c>
      <c r="B19" s="28" t="s">
        <v>187</v>
      </c>
      <c r="C19" s="29" t="s">
        <v>28</v>
      </c>
      <c r="D19" s="30" t="s">
        <v>374</v>
      </c>
      <c r="E19" s="30" t="s">
        <v>377</v>
      </c>
      <c r="F19" s="31">
        <v>0.5</v>
      </c>
      <c r="G19" s="32"/>
      <c r="H19" s="32"/>
      <c r="I19" s="32"/>
      <c r="J19" s="32"/>
      <c r="K19" s="32"/>
      <c r="L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</row>
    <row r="20" s="3" customFormat="1" hidden="1" customHeight="1" spans="1:250">
      <c r="A20" s="27">
        <v>58</v>
      </c>
      <c r="B20" s="28" t="s">
        <v>187</v>
      </c>
      <c r="C20" s="29" t="s">
        <v>28</v>
      </c>
      <c r="D20" s="30" t="s">
        <v>254</v>
      </c>
      <c r="E20" s="30" t="s">
        <v>378</v>
      </c>
      <c r="F20" s="31">
        <v>5</v>
      </c>
      <c r="G20" s="32"/>
      <c r="H20" s="32"/>
      <c r="I20" s="32"/>
      <c r="J20" s="32"/>
      <c r="K20" s="32"/>
      <c r="L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s="3" customFormat="1" hidden="1" customHeight="1" spans="1:250">
      <c r="A21" s="27">
        <v>58</v>
      </c>
      <c r="B21" s="28" t="s">
        <v>187</v>
      </c>
      <c r="C21" s="29" t="s">
        <v>28</v>
      </c>
      <c r="D21" s="30" t="s">
        <v>379</v>
      </c>
      <c r="E21" s="30" t="s">
        <v>378</v>
      </c>
      <c r="F21" s="31">
        <v>5</v>
      </c>
      <c r="G21" s="32"/>
      <c r="H21" s="32"/>
      <c r="I21" s="32"/>
      <c r="J21" s="32"/>
      <c r="K21" s="32"/>
      <c r="L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s="3" customFormat="1" hidden="1" customHeight="1" spans="1:250">
      <c r="A22" s="27">
        <v>58</v>
      </c>
      <c r="B22" s="28" t="s">
        <v>187</v>
      </c>
      <c r="C22" s="29" t="s">
        <v>28</v>
      </c>
      <c r="D22" s="30" t="s">
        <v>272</v>
      </c>
      <c r="E22" s="30" t="s">
        <v>380</v>
      </c>
      <c r="F22" s="31">
        <v>10</v>
      </c>
      <c r="G22" s="32"/>
      <c r="H22" s="32"/>
      <c r="I22" s="32"/>
      <c r="J22" s="32"/>
      <c r="K22" s="32"/>
      <c r="L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</row>
    <row r="23" s="3" customFormat="1" hidden="1" customHeight="1" spans="1:250">
      <c r="A23" s="27">
        <v>58</v>
      </c>
      <c r="B23" s="28" t="s">
        <v>187</v>
      </c>
      <c r="C23" s="29" t="s">
        <v>28</v>
      </c>
      <c r="D23" s="30" t="s">
        <v>381</v>
      </c>
      <c r="E23" s="30" t="s">
        <v>382</v>
      </c>
      <c r="F23" s="31">
        <v>5</v>
      </c>
      <c r="G23" s="32"/>
      <c r="H23" s="32"/>
      <c r="I23" s="32"/>
      <c r="J23" s="32"/>
      <c r="K23" s="32"/>
      <c r="L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</row>
    <row r="24" s="3" customFormat="1" hidden="1" customHeight="1" spans="1:250">
      <c r="A24" s="27">
        <v>58</v>
      </c>
      <c r="B24" s="28" t="s">
        <v>187</v>
      </c>
      <c r="C24" s="29" t="s">
        <v>28</v>
      </c>
      <c r="D24" s="30" t="s">
        <v>252</v>
      </c>
      <c r="E24" s="30" t="s">
        <v>383</v>
      </c>
      <c r="F24" s="31">
        <v>20</v>
      </c>
      <c r="G24" s="32"/>
      <c r="H24" s="32"/>
      <c r="I24" s="32"/>
      <c r="J24" s="32"/>
      <c r="K24" s="32"/>
      <c r="L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</row>
    <row r="25" s="3" customFormat="1" hidden="1" customHeight="1" spans="1:250">
      <c r="A25" s="27">
        <v>58</v>
      </c>
      <c r="B25" s="28" t="s">
        <v>187</v>
      </c>
      <c r="C25" s="29" t="s">
        <v>28</v>
      </c>
      <c r="D25" s="30" t="s">
        <v>265</v>
      </c>
      <c r="E25" s="30" t="s">
        <v>384</v>
      </c>
      <c r="F25" s="31">
        <v>10</v>
      </c>
      <c r="G25" s="32"/>
      <c r="H25" s="32"/>
      <c r="I25" s="32"/>
      <c r="J25" s="32"/>
      <c r="K25" s="32"/>
      <c r="L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</row>
    <row r="26" s="3" customFormat="1" hidden="1" customHeight="1" spans="1:250">
      <c r="A26" s="27">
        <v>58</v>
      </c>
      <c r="B26" s="28" t="s">
        <v>187</v>
      </c>
      <c r="C26" s="29" t="s">
        <v>28</v>
      </c>
      <c r="D26" s="30" t="s">
        <v>262</v>
      </c>
      <c r="E26" s="30" t="s">
        <v>385</v>
      </c>
      <c r="F26" s="31">
        <v>5</v>
      </c>
      <c r="G26" s="32"/>
      <c r="H26" s="32"/>
      <c r="I26" s="32"/>
      <c r="J26" s="32"/>
      <c r="K26" s="32"/>
      <c r="L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</row>
    <row r="27" s="2" customFormat="1" hidden="1" customHeight="1" spans="1:6">
      <c r="A27" s="22">
        <v>59</v>
      </c>
      <c r="B27" s="23" t="s">
        <v>61</v>
      </c>
      <c r="C27" s="24" t="s">
        <v>28</v>
      </c>
      <c r="D27" s="25"/>
      <c r="E27" s="25"/>
      <c r="F27" s="26">
        <f>SUBTOTAL(9,F28:F34)</f>
        <v>187.44</v>
      </c>
    </row>
    <row r="28" s="3" customFormat="1" hidden="1" customHeight="1" spans="1:250">
      <c r="A28" s="27">
        <v>59</v>
      </c>
      <c r="B28" s="28" t="s">
        <v>61</v>
      </c>
      <c r="C28" s="29" t="s">
        <v>28</v>
      </c>
      <c r="D28" s="30" t="s">
        <v>289</v>
      </c>
      <c r="E28" s="30" t="s">
        <v>386</v>
      </c>
      <c r="F28" s="31">
        <v>20</v>
      </c>
      <c r="G28" s="32"/>
      <c r="H28" s="32"/>
      <c r="I28" s="32"/>
      <c r="J28" s="32"/>
      <c r="K28" s="32"/>
      <c r="L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</row>
    <row r="29" s="3" customFormat="1" hidden="1" customHeight="1" spans="1:250">
      <c r="A29" s="27">
        <v>59</v>
      </c>
      <c r="B29" s="28" t="s">
        <v>61</v>
      </c>
      <c r="C29" s="29" t="s">
        <v>28</v>
      </c>
      <c r="D29" s="30" t="s">
        <v>286</v>
      </c>
      <c r="E29" s="30" t="s">
        <v>387</v>
      </c>
      <c r="F29" s="31">
        <v>60</v>
      </c>
      <c r="G29" s="32"/>
      <c r="H29" s="32"/>
      <c r="I29" s="32"/>
      <c r="J29" s="32"/>
      <c r="K29" s="32"/>
      <c r="L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</row>
    <row r="30" s="3" customFormat="1" hidden="1" customHeight="1" spans="1:250">
      <c r="A30" s="27">
        <v>59</v>
      </c>
      <c r="B30" s="28" t="s">
        <v>61</v>
      </c>
      <c r="C30" s="29" t="s">
        <v>28</v>
      </c>
      <c r="D30" s="30" t="s">
        <v>290</v>
      </c>
      <c r="E30" s="30" t="s">
        <v>388</v>
      </c>
      <c r="F30" s="31">
        <v>12</v>
      </c>
      <c r="G30" s="32"/>
      <c r="H30" s="32"/>
      <c r="I30" s="32"/>
      <c r="J30" s="32"/>
      <c r="K30" s="32"/>
      <c r="L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</row>
    <row r="31" s="3" customFormat="1" hidden="1" customHeight="1" spans="1:250">
      <c r="A31" s="27">
        <v>59</v>
      </c>
      <c r="B31" s="28" t="s">
        <v>61</v>
      </c>
      <c r="C31" s="29" t="s">
        <v>28</v>
      </c>
      <c r="D31" s="30" t="s">
        <v>294</v>
      </c>
      <c r="E31" s="30" t="s">
        <v>389</v>
      </c>
      <c r="F31" s="31">
        <v>4</v>
      </c>
      <c r="G31" s="32"/>
      <c r="H31" s="32"/>
      <c r="I31" s="32"/>
      <c r="J31" s="32"/>
      <c r="K31" s="32"/>
      <c r="L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</row>
    <row r="32" s="3" customFormat="1" hidden="1" customHeight="1" spans="1:250">
      <c r="A32" s="27">
        <v>59</v>
      </c>
      <c r="B32" s="28" t="s">
        <v>61</v>
      </c>
      <c r="C32" s="29" t="s">
        <v>28</v>
      </c>
      <c r="D32" s="30" t="s">
        <v>292</v>
      </c>
      <c r="E32" s="30" t="s">
        <v>390</v>
      </c>
      <c r="F32" s="31">
        <v>5.44</v>
      </c>
      <c r="G32" s="32"/>
      <c r="H32" s="32"/>
      <c r="I32" s="32"/>
      <c r="J32" s="32"/>
      <c r="K32" s="32"/>
      <c r="L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</row>
    <row r="33" s="3" customFormat="1" hidden="1" customHeight="1" spans="1:250">
      <c r="A33" s="27">
        <v>59</v>
      </c>
      <c r="B33" s="28" t="s">
        <v>61</v>
      </c>
      <c r="C33" s="29" t="s">
        <v>28</v>
      </c>
      <c r="D33" s="30" t="s">
        <v>291</v>
      </c>
      <c r="E33" s="30" t="s">
        <v>391</v>
      </c>
      <c r="F33" s="31">
        <v>6</v>
      </c>
      <c r="G33" s="32"/>
      <c r="H33" s="32"/>
      <c r="I33" s="32"/>
      <c r="J33" s="32"/>
      <c r="K33" s="32"/>
      <c r="L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</row>
    <row r="34" s="3" customFormat="1" hidden="1" customHeight="1" spans="1:250">
      <c r="A34" s="27">
        <v>59</v>
      </c>
      <c r="B34" s="28" t="s">
        <v>61</v>
      </c>
      <c r="C34" s="29" t="s">
        <v>28</v>
      </c>
      <c r="D34" s="30" t="s">
        <v>285</v>
      </c>
      <c r="E34" s="30" t="s">
        <v>392</v>
      </c>
      <c r="F34" s="31">
        <v>80</v>
      </c>
      <c r="G34" s="32"/>
      <c r="H34" s="32"/>
      <c r="I34" s="32"/>
      <c r="J34" s="32"/>
      <c r="K34" s="32"/>
      <c r="L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</row>
    <row r="35" s="2" customFormat="1" hidden="1" customHeight="1" spans="1:6">
      <c r="A35" s="22">
        <v>60</v>
      </c>
      <c r="B35" s="23" t="s">
        <v>62</v>
      </c>
      <c r="C35" s="24" t="s">
        <v>28</v>
      </c>
      <c r="D35" s="25"/>
      <c r="E35" s="25"/>
      <c r="F35" s="26">
        <f>SUBTOTAL(9,F36:F39)</f>
        <v>18</v>
      </c>
    </row>
    <row r="36" s="3" customFormat="1" hidden="1" customHeight="1" spans="1:250">
      <c r="A36" s="27">
        <v>60</v>
      </c>
      <c r="B36" s="28" t="s">
        <v>62</v>
      </c>
      <c r="C36" s="29" t="s">
        <v>28</v>
      </c>
      <c r="D36" s="30" t="s">
        <v>306</v>
      </c>
      <c r="E36" s="30" t="s">
        <v>393</v>
      </c>
      <c r="F36" s="31">
        <v>5</v>
      </c>
      <c r="G36" s="32"/>
      <c r="H36" s="32"/>
      <c r="I36" s="32"/>
      <c r="J36" s="32"/>
      <c r="K36" s="32"/>
      <c r="L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</row>
    <row r="37" s="3" customFormat="1" hidden="1" customHeight="1" spans="1:250">
      <c r="A37" s="27">
        <v>60</v>
      </c>
      <c r="B37" s="28" t="s">
        <v>62</v>
      </c>
      <c r="C37" s="29" t="s">
        <v>28</v>
      </c>
      <c r="D37" s="30" t="s">
        <v>306</v>
      </c>
      <c r="E37" s="30" t="s">
        <v>318</v>
      </c>
      <c r="F37" s="31">
        <v>3</v>
      </c>
      <c r="G37" s="32"/>
      <c r="H37" s="32"/>
      <c r="I37" s="32"/>
      <c r="J37" s="32"/>
      <c r="K37" s="32"/>
      <c r="L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</row>
    <row r="38" s="3" customFormat="1" hidden="1" customHeight="1" spans="1:250">
      <c r="A38" s="27">
        <v>60</v>
      </c>
      <c r="B38" s="28" t="s">
        <v>62</v>
      </c>
      <c r="C38" s="29" t="s">
        <v>28</v>
      </c>
      <c r="D38" s="30" t="s">
        <v>306</v>
      </c>
      <c r="E38" s="30" t="s">
        <v>394</v>
      </c>
      <c r="F38" s="31">
        <v>5</v>
      </c>
      <c r="G38" s="32"/>
      <c r="H38" s="32"/>
      <c r="I38" s="32"/>
      <c r="J38" s="32"/>
      <c r="K38" s="32"/>
      <c r="L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</row>
    <row r="39" s="3" customFormat="1" hidden="1" customHeight="1" spans="1:250">
      <c r="A39" s="27">
        <v>60</v>
      </c>
      <c r="B39" s="28" t="s">
        <v>62</v>
      </c>
      <c r="C39" s="29" t="s">
        <v>28</v>
      </c>
      <c r="D39" s="30" t="s">
        <v>306</v>
      </c>
      <c r="E39" s="30" t="s">
        <v>395</v>
      </c>
      <c r="F39" s="31">
        <v>5</v>
      </c>
      <c r="G39" s="32"/>
      <c r="H39" s="32"/>
      <c r="I39" s="32"/>
      <c r="J39" s="32"/>
      <c r="K39" s="32"/>
      <c r="L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</row>
    <row r="40" s="2" customFormat="1" customHeight="1" spans="1:6">
      <c r="A40" s="22">
        <v>61</v>
      </c>
      <c r="B40" s="23" t="s">
        <v>27</v>
      </c>
      <c r="C40" s="24" t="s">
        <v>28</v>
      </c>
      <c r="D40" s="25"/>
      <c r="E40" s="25"/>
      <c r="F40" s="26">
        <f>SUBTOTAL(9,F41:F46)</f>
        <v>213.3</v>
      </c>
    </row>
    <row r="41" s="3" customFormat="1" customHeight="1" spans="1:250">
      <c r="A41" s="27">
        <v>61</v>
      </c>
      <c r="B41" s="28" t="s">
        <v>27</v>
      </c>
      <c r="C41" s="29" t="s">
        <v>28</v>
      </c>
      <c r="D41" s="30" t="s">
        <v>119</v>
      </c>
      <c r="E41" s="30" t="s">
        <v>393</v>
      </c>
      <c r="F41" s="31">
        <v>3</v>
      </c>
      <c r="G41" s="32"/>
      <c r="H41" s="32"/>
      <c r="I41" s="32"/>
      <c r="J41" s="32"/>
      <c r="K41" s="32"/>
      <c r="L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</row>
    <row r="42" s="3" customFormat="1" customHeight="1" spans="1:250">
      <c r="A42" s="27">
        <v>61</v>
      </c>
      <c r="B42" s="28" t="s">
        <v>27</v>
      </c>
      <c r="C42" s="29" t="s">
        <v>28</v>
      </c>
      <c r="D42" s="30" t="s">
        <v>119</v>
      </c>
      <c r="E42" s="30" t="s">
        <v>370</v>
      </c>
      <c r="F42" s="31">
        <v>3</v>
      </c>
      <c r="G42" s="32"/>
      <c r="H42" s="32"/>
      <c r="I42" s="32"/>
      <c r="J42" s="32"/>
      <c r="K42" s="32"/>
      <c r="L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</row>
    <row r="43" s="3" customFormat="1" customHeight="1" spans="1:250">
      <c r="A43" s="27">
        <v>61</v>
      </c>
      <c r="B43" s="28" t="s">
        <v>27</v>
      </c>
      <c r="C43" s="29" t="s">
        <v>28</v>
      </c>
      <c r="D43" s="30" t="s">
        <v>318</v>
      </c>
      <c r="E43" s="30" t="s">
        <v>318</v>
      </c>
      <c r="F43" s="31">
        <v>2.7</v>
      </c>
      <c r="G43" s="32"/>
      <c r="H43" s="32"/>
      <c r="I43" s="32"/>
      <c r="J43" s="32"/>
      <c r="K43" s="32"/>
      <c r="L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</row>
    <row r="44" s="3" customFormat="1" customHeight="1" spans="1:250">
      <c r="A44" s="27">
        <v>61</v>
      </c>
      <c r="B44" s="28" t="s">
        <v>27</v>
      </c>
      <c r="C44" s="29" t="s">
        <v>28</v>
      </c>
      <c r="D44" s="30" t="s">
        <v>315</v>
      </c>
      <c r="E44" s="30" t="s">
        <v>394</v>
      </c>
      <c r="F44" s="31">
        <v>5</v>
      </c>
      <c r="G44" s="32"/>
      <c r="H44" s="32"/>
      <c r="I44" s="32"/>
      <c r="J44" s="32"/>
      <c r="K44" s="32"/>
      <c r="L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</row>
    <row r="45" s="3" customFormat="1" customHeight="1" spans="1:250">
      <c r="A45" s="27">
        <v>61</v>
      </c>
      <c r="B45" s="28" t="s">
        <v>27</v>
      </c>
      <c r="C45" s="29" t="s">
        <v>28</v>
      </c>
      <c r="D45" s="30" t="s">
        <v>310</v>
      </c>
      <c r="E45" s="30" t="s">
        <v>396</v>
      </c>
      <c r="F45" s="31">
        <v>194.6</v>
      </c>
      <c r="G45" s="32"/>
      <c r="H45" s="32"/>
      <c r="I45" s="32"/>
      <c r="J45" s="32"/>
      <c r="K45" s="32"/>
      <c r="L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</row>
    <row r="46" s="3" customFormat="1" customHeight="1" spans="1:250">
      <c r="A46" s="27">
        <v>61</v>
      </c>
      <c r="B46" s="28" t="s">
        <v>27</v>
      </c>
      <c r="C46" s="29" t="s">
        <v>28</v>
      </c>
      <c r="D46" s="30" t="s">
        <v>267</v>
      </c>
      <c r="E46" s="30" t="s">
        <v>397</v>
      </c>
      <c r="F46" s="31">
        <v>5</v>
      </c>
      <c r="G46" s="32"/>
      <c r="H46" s="32"/>
      <c r="I46" s="32"/>
      <c r="J46" s="32"/>
      <c r="K46" s="32"/>
      <c r="L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</row>
    <row r="47" s="2" customFormat="1" hidden="1" customHeight="1" spans="1:6">
      <c r="A47" s="22">
        <v>62</v>
      </c>
      <c r="B47" s="23" t="s">
        <v>64</v>
      </c>
      <c r="C47" s="24" t="s">
        <v>28</v>
      </c>
      <c r="D47" s="25"/>
      <c r="E47" s="25"/>
      <c r="F47" s="26">
        <f>SUBTOTAL(9,F48:F66)</f>
        <v>9261.95</v>
      </c>
    </row>
    <row r="48" s="3" customFormat="1" hidden="1" customHeight="1" spans="1:250">
      <c r="A48" s="27">
        <v>62</v>
      </c>
      <c r="B48" s="28" t="s">
        <v>64</v>
      </c>
      <c r="C48" s="29" t="s">
        <v>28</v>
      </c>
      <c r="D48" s="30" t="s">
        <v>119</v>
      </c>
      <c r="E48" s="30" t="s">
        <v>393</v>
      </c>
      <c r="F48" s="31">
        <v>57.44</v>
      </c>
      <c r="G48" s="33" t="s">
        <v>398</v>
      </c>
      <c r="H48" s="32"/>
      <c r="I48" s="32"/>
      <c r="J48" s="32"/>
      <c r="K48" s="32"/>
      <c r="L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</row>
    <row r="49" s="3" customFormat="1" hidden="1" customHeight="1" spans="1:250">
      <c r="A49" s="27">
        <v>62</v>
      </c>
      <c r="B49" s="28" t="s">
        <v>64</v>
      </c>
      <c r="C49" s="29" t="s">
        <v>28</v>
      </c>
      <c r="D49" s="30" t="s">
        <v>338</v>
      </c>
      <c r="E49" s="30" t="s">
        <v>399</v>
      </c>
      <c r="F49" s="31">
        <v>1.5</v>
      </c>
      <c r="G49" s="32"/>
      <c r="H49" s="32"/>
      <c r="I49" s="32"/>
      <c r="J49" s="32"/>
      <c r="K49" s="32"/>
      <c r="L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</row>
    <row r="50" s="3" customFormat="1" hidden="1" customHeight="1" spans="1:250">
      <c r="A50" s="27">
        <v>62</v>
      </c>
      <c r="B50" s="28" t="s">
        <v>64</v>
      </c>
      <c r="C50" s="29" t="s">
        <v>28</v>
      </c>
      <c r="D50" s="30" t="s">
        <v>338</v>
      </c>
      <c r="E50" s="30" t="s">
        <v>400</v>
      </c>
      <c r="F50" s="31">
        <v>9</v>
      </c>
      <c r="G50" s="32"/>
      <c r="H50" s="32"/>
      <c r="I50" s="32"/>
      <c r="J50" s="32"/>
      <c r="K50" s="32"/>
      <c r="L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</row>
    <row r="51" s="3" customFormat="1" hidden="1" customHeight="1" spans="1:250">
      <c r="A51" s="27">
        <v>62</v>
      </c>
      <c r="B51" s="28" t="s">
        <v>64</v>
      </c>
      <c r="C51" s="29" t="s">
        <v>28</v>
      </c>
      <c r="D51" s="30" t="s">
        <v>338</v>
      </c>
      <c r="E51" s="30" t="s">
        <v>397</v>
      </c>
      <c r="F51" s="31">
        <v>6</v>
      </c>
      <c r="G51" s="32"/>
      <c r="H51" s="32"/>
      <c r="I51" s="32"/>
      <c r="J51" s="32"/>
      <c r="K51" s="32"/>
      <c r="L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</row>
    <row r="52" s="3" customFormat="1" hidden="1" customHeight="1" spans="1:250">
      <c r="A52" s="27">
        <v>62</v>
      </c>
      <c r="B52" s="28" t="s">
        <v>64</v>
      </c>
      <c r="C52" s="29" t="s">
        <v>28</v>
      </c>
      <c r="D52" s="28" t="s">
        <v>322</v>
      </c>
      <c r="E52" s="30" t="s">
        <v>401</v>
      </c>
      <c r="F52" s="31">
        <v>7153</v>
      </c>
      <c r="G52" s="33"/>
      <c r="H52" s="32"/>
      <c r="I52" s="32"/>
      <c r="J52" s="32"/>
      <c r="K52" s="32"/>
      <c r="L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</row>
    <row r="53" s="3" customFormat="1" hidden="1" customHeight="1" spans="1:250">
      <c r="A53" s="27">
        <v>62</v>
      </c>
      <c r="B53" s="28" t="s">
        <v>64</v>
      </c>
      <c r="C53" s="29" t="s">
        <v>28</v>
      </c>
      <c r="D53" s="30" t="s">
        <v>402</v>
      </c>
      <c r="E53" s="30" t="s">
        <v>401</v>
      </c>
      <c r="F53" s="31">
        <v>910.5</v>
      </c>
      <c r="G53" s="32"/>
      <c r="H53" s="32"/>
      <c r="I53" s="32"/>
      <c r="J53" s="32"/>
      <c r="K53" s="32"/>
      <c r="L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</row>
    <row r="54" s="3" customFormat="1" hidden="1" customHeight="1" spans="1:250">
      <c r="A54" s="27">
        <v>62</v>
      </c>
      <c r="B54" s="28" t="s">
        <v>64</v>
      </c>
      <c r="C54" s="29" t="s">
        <v>28</v>
      </c>
      <c r="D54" s="30" t="s">
        <v>333</v>
      </c>
      <c r="E54" s="30" t="s">
        <v>403</v>
      </c>
      <c r="F54" s="31">
        <v>80</v>
      </c>
      <c r="G54" s="32"/>
      <c r="H54" s="32"/>
      <c r="I54" s="32"/>
      <c r="J54" s="32"/>
      <c r="K54" s="32"/>
      <c r="L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</row>
    <row r="55" s="3" customFormat="1" hidden="1" customHeight="1" spans="1:250">
      <c r="A55" s="27">
        <v>62</v>
      </c>
      <c r="B55" s="28" t="s">
        <v>64</v>
      </c>
      <c r="C55" s="29" t="s">
        <v>28</v>
      </c>
      <c r="D55" s="30" t="s">
        <v>339</v>
      </c>
      <c r="E55" s="30" t="s">
        <v>404</v>
      </c>
      <c r="F55" s="31">
        <v>15</v>
      </c>
      <c r="G55" s="32"/>
      <c r="H55" s="32"/>
      <c r="I55" s="32"/>
      <c r="J55" s="32"/>
      <c r="K55" s="32"/>
      <c r="L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</row>
    <row r="56" s="3" customFormat="1" hidden="1" customHeight="1" spans="1:250">
      <c r="A56" s="27">
        <v>62</v>
      </c>
      <c r="B56" s="28" t="s">
        <v>64</v>
      </c>
      <c r="C56" s="29" t="s">
        <v>28</v>
      </c>
      <c r="D56" s="30" t="s">
        <v>334</v>
      </c>
      <c r="E56" s="30" t="s">
        <v>405</v>
      </c>
      <c r="F56" s="31">
        <v>70</v>
      </c>
      <c r="G56" s="32"/>
      <c r="H56" s="32"/>
      <c r="I56" s="32"/>
      <c r="J56" s="32"/>
      <c r="K56" s="32"/>
      <c r="L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</row>
    <row r="57" s="3" customFormat="1" hidden="1" customHeight="1" spans="1:250">
      <c r="A57" s="27">
        <v>62</v>
      </c>
      <c r="B57" s="28" t="s">
        <v>64</v>
      </c>
      <c r="C57" s="29" t="s">
        <v>28</v>
      </c>
      <c r="D57" s="30" t="s">
        <v>342</v>
      </c>
      <c r="E57" s="30" t="s">
        <v>394</v>
      </c>
      <c r="F57" s="31">
        <v>9</v>
      </c>
      <c r="G57" s="32"/>
      <c r="H57" s="32"/>
      <c r="I57" s="32"/>
      <c r="J57" s="32"/>
      <c r="K57" s="32"/>
      <c r="L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</row>
    <row r="58" s="3" customFormat="1" hidden="1" customHeight="1" spans="1:250">
      <c r="A58" s="27">
        <v>62</v>
      </c>
      <c r="B58" s="28" t="s">
        <v>64</v>
      </c>
      <c r="C58" s="29" t="s">
        <v>28</v>
      </c>
      <c r="D58" s="30" t="s">
        <v>344</v>
      </c>
      <c r="E58" s="30" t="s">
        <v>406</v>
      </c>
      <c r="F58" s="31">
        <v>3</v>
      </c>
      <c r="G58" s="32"/>
      <c r="H58" s="32"/>
      <c r="I58" s="32"/>
      <c r="J58" s="32"/>
      <c r="K58" s="32"/>
      <c r="L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</row>
    <row r="59" s="3" customFormat="1" hidden="1" customHeight="1" spans="1:250">
      <c r="A59" s="27">
        <v>62</v>
      </c>
      <c r="B59" s="28" t="s">
        <v>64</v>
      </c>
      <c r="C59" s="29" t="s">
        <v>28</v>
      </c>
      <c r="D59" s="30" t="s">
        <v>340</v>
      </c>
      <c r="E59" s="30" t="s">
        <v>407</v>
      </c>
      <c r="F59" s="31">
        <v>12</v>
      </c>
      <c r="G59" s="32"/>
      <c r="H59" s="32"/>
      <c r="I59" s="32"/>
      <c r="J59" s="32"/>
      <c r="K59" s="32"/>
      <c r="L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</row>
    <row r="60" s="3" customFormat="1" hidden="1" customHeight="1" spans="1:250">
      <c r="A60" s="27">
        <v>62</v>
      </c>
      <c r="B60" s="28" t="s">
        <v>64</v>
      </c>
      <c r="C60" s="29" t="s">
        <v>28</v>
      </c>
      <c r="D60" s="30" t="s">
        <v>337</v>
      </c>
      <c r="E60" s="30" t="s">
        <v>408</v>
      </c>
      <c r="F60" s="31">
        <v>28</v>
      </c>
      <c r="G60" s="32"/>
      <c r="H60" s="32"/>
      <c r="I60" s="32"/>
      <c r="J60" s="32"/>
      <c r="K60" s="32"/>
      <c r="L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</row>
    <row r="61" s="3" customFormat="1" hidden="1" customHeight="1" spans="1:250">
      <c r="A61" s="27">
        <v>62</v>
      </c>
      <c r="B61" s="28" t="s">
        <v>64</v>
      </c>
      <c r="C61" s="29" t="s">
        <v>28</v>
      </c>
      <c r="D61" s="30" t="s">
        <v>343</v>
      </c>
      <c r="E61" s="30" t="s">
        <v>318</v>
      </c>
      <c r="F61" s="31">
        <v>8</v>
      </c>
      <c r="G61" s="32"/>
      <c r="H61" s="32"/>
      <c r="I61" s="32"/>
      <c r="J61" s="32"/>
      <c r="K61" s="32"/>
      <c r="L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</row>
    <row r="62" s="3" customFormat="1" hidden="1" customHeight="1" spans="1:250">
      <c r="A62" s="27">
        <v>62</v>
      </c>
      <c r="B62" s="28" t="s">
        <v>64</v>
      </c>
      <c r="C62" s="29" t="s">
        <v>28</v>
      </c>
      <c r="D62" s="34" t="s">
        <v>329</v>
      </c>
      <c r="E62" s="30" t="s">
        <v>409</v>
      </c>
      <c r="F62" s="31">
        <v>862</v>
      </c>
      <c r="G62" s="32"/>
      <c r="H62" s="32"/>
      <c r="I62" s="32"/>
      <c r="J62" s="32"/>
      <c r="K62" s="32"/>
      <c r="L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</row>
    <row r="63" s="3" customFormat="1" hidden="1" customHeight="1" spans="1:250">
      <c r="A63" s="27">
        <v>62</v>
      </c>
      <c r="B63" s="28" t="s">
        <v>64</v>
      </c>
      <c r="C63" s="29" t="s">
        <v>28</v>
      </c>
      <c r="D63" s="30" t="s">
        <v>305</v>
      </c>
      <c r="E63" s="30" t="s">
        <v>403</v>
      </c>
      <c r="F63" s="31">
        <v>25</v>
      </c>
      <c r="G63" s="32"/>
      <c r="H63" s="32"/>
      <c r="I63" s="32"/>
      <c r="J63" s="32"/>
      <c r="K63" s="32"/>
      <c r="L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</row>
    <row r="64" s="3" customFormat="1" hidden="1" customHeight="1" spans="1:250">
      <c r="A64" s="27">
        <v>62</v>
      </c>
      <c r="B64" s="28" t="s">
        <v>64</v>
      </c>
      <c r="C64" s="29" t="s">
        <v>28</v>
      </c>
      <c r="D64" s="35" t="s">
        <v>281</v>
      </c>
      <c r="E64" s="30" t="s">
        <v>410</v>
      </c>
      <c r="F64" s="31">
        <v>7</v>
      </c>
      <c r="G64" s="32"/>
      <c r="H64" s="32"/>
      <c r="I64" s="32"/>
      <c r="J64" s="32"/>
      <c r="K64" s="32"/>
      <c r="L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</row>
    <row r="65" s="3" customFormat="1" hidden="1" customHeight="1" spans="1:250">
      <c r="A65" s="27">
        <v>62</v>
      </c>
      <c r="B65" s="28" t="s">
        <v>64</v>
      </c>
      <c r="C65" s="29" t="s">
        <v>28</v>
      </c>
      <c r="D65" s="35" t="s">
        <v>281</v>
      </c>
      <c r="E65" s="30" t="s">
        <v>411</v>
      </c>
      <c r="F65" s="31">
        <v>4.71</v>
      </c>
      <c r="G65" s="32"/>
      <c r="H65" s="32"/>
      <c r="I65" s="32"/>
      <c r="J65" s="32"/>
      <c r="K65" s="32"/>
      <c r="L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</row>
    <row r="66" s="3" customFormat="1" hidden="1" customHeight="1" spans="1:250">
      <c r="A66" s="27">
        <v>62</v>
      </c>
      <c r="B66" s="28" t="s">
        <v>64</v>
      </c>
      <c r="C66" s="29" t="s">
        <v>28</v>
      </c>
      <c r="D66" s="35" t="s">
        <v>281</v>
      </c>
      <c r="E66" s="30" t="s">
        <v>412</v>
      </c>
      <c r="F66" s="31">
        <v>0.8</v>
      </c>
      <c r="G66" s="32"/>
      <c r="H66" s="32"/>
      <c r="I66" s="32"/>
      <c r="J66" s="32"/>
      <c r="K66" s="32"/>
      <c r="L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</row>
    <row r="67" s="2" customFormat="1" hidden="1" customHeight="1" spans="1:6">
      <c r="A67" s="22">
        <v>63</v>
      </c>
      <c r="B67" s="23" t="s">
        <v>65</v>
      </c>
      <c r="C67" s="24" t="s">
        <v>28</v>
      </c>
      <c r="D67" s="25"/>
      <c r="E67" s="25"/>
      <c r="F67" s="26">
        <f>SUBTOTAL(9,F68:F78)</f>
        <v>74.75</v>
      </c>
    </row>
    <row r="68" s="3" customFormat="1" hidden="1" customHeight="1" spans="1:250">
      <c r="A68" s="27">
        <v>63</v>
      </c>
      <c r="B68" s="28" t="s">
        <v>65</v>
      </c>
      <c r="C68" s="29" t="s">
        <v>28</v>
      </c>
      <c r="D68" s="30" t="s">
        <v>119</v>
      </c>
      <c r="E68" s="30" t="s">
        <v>411</v>
      </c>
      <c r="F68" s="31">
        <v>1.75</v>
      </c>
      <c r="G68" s="32"/>
      <c r="H68" s="32"/>
      <c r="I68" s="32"/>
      <c r="J68" s="32"/>
      <c r="K68" s="32"/>
      <c r="L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</row>
    <row r="69" s="3" customFormat="1" hidden="1" customHeight="1" spans="1:250">
      <c r="A69" s="27">
        <v>63</v>
      </c>
      <c r="B69" s="28" t="s">
        <v>65</v>
      </c>
      <c r="C69" s="29" t="s">
        <v>28</v>
      </c>
      <c r="D69" s="30" t="s">
        <v>346</v>
      </c>
      <c r="E69" s="30" t="s">
        <v>413</v>
      </c>
      <c r="F69" s="31">
        <v>2</v>
      </c>
      <c r="G69" s="32"/>
      <c r="H69" s="32"/>
      <c r="I69" s="32"/>
      <c r="J69" s="32"/>
      <c r="K69" s="32"/>
      <c r="L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</row>
    <row r="70" s="3" customFormat="1" hidden="1" customHeight="1" spans="1:250">
      <c r="A70" s="27">
        <v>63</v>
      </c>
      <c r="B70" s="28" t="s">
        <v>65</v>
      </c>
      <c r="C70" s="29" t="s">
        <v>28</v>
      </c>
      <c r="D70" s="30" t="s">
        <v>346</v>
      </c>
      <c r="E70" s="30" t="s">
        <v>414</v>
      </c>
      <c r="F70" s="31">
        <v>3.2</v>
      </c>
      <c r="G70" s="32"/>
      <c r="H70" s="32"/>
      <c r="I70" s="32"/>
      <c r="J70" s="32"/>
      <c r="K70" s="32"/>
      <c r="L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</row>
    <row r="71" s="3" customFormat="1" hidden="1" customHeight="1" spans="1:250">
      <c r="A71" s="27">
        <v>63</v>
      </c>
      <c r="B71" s="28" t="s">
        <v>65</v>
      </c>
      <c r="C71" s="29" t="s">
        <v>28</v>
      </c>
      <c r="D71" s="30" t="s">
        <v>346</v>
      </c>
      <c r="E71" s="30" t="s">
        <v>415</v>
      </c>
      <c r="F71" s="31">
        <v>2</v>
      </c>
      <c r="G71" s="32"/>
      <c r="H71" s="32"/>
      <c r="I71" s="32"/>
      <c r="J71" s="32"/>
      <c r="K71" s="32"/>
      <c r="L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</row>
    <row r="72" s="3" customFormat="1" hidden="1" customHeight="1" spans="1:250">
      <c r="A72" s="27">
        <v>63</v>
      </c>
      <c r="B72" s="28" t="s">
        <v>65</v>
      </c>
      <c r="C72" s="29" t="s">
        <v>28</v>
      </c>
      <c r="D72" s="30" t="s">
        <v>346</v>
      </c>
      <c r="E72" s="30" t="s">
        <v>416</v>
      </c>
      <c r="F72" s="31">
        <v>1</v>
      </c>
      <c r="G72" s="32"/>
      <c r="H72" s="32"/>
      <c r="I72" s="32"/>
      <c r="J72" s="32"/>
      <c r="K72" s="32"/>
      <c r="L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</row>
    <row r="73" s="3" customFormat="1" hidden="1" customHeight="1" spans="1:250">
      <c r="A73" s="27">
        <v>63</v>
      </c>
      <c r="B73" s="28" t="s">
        <v>65</v>
      </c>
      <c r="C73" s="29" t="s">
        <v>28</v>
      </c>
      <c r="D73" s="30" t="s">
        <v>346</v>
      </c>
      <c r="E73" s="30" t="s">
        <v>417</v>
      </c>
      <c r="F73" s="31">
        <v>2</v>
      </c>
      <c r="G73" s="32"/>
      <c r="H73" s="32"/>
      <c r="I73" s="32"/>
      <c r="J73" s="32"/>
      <c r="K73" s="32"/>
      <c r="L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</row>
    <row r="74" s="3" customFormat="1" hidden="1" customHeight="1" spans="1:250">
      <c r="A74" s="27">
        <v>63</v>
      </c>
      <c r="B74" s="28" t="s">
        <v>65</v>
      </c>
      <c r="C74" s="29" t="s">
        <v>28</v>
      </c>
      <c r="D74" s="30" t="s">
        <v>346</v>
      </c>
      <c r="E74" s="30" t="s">
        <v>418</v>
      </c>
      <c r="F74" s="31">
        <v>46</v>
      </c>
      <c r="G74" s="32"/>
      <c r="H74" s="32"/>
      <c r="I74" s="32"/>
      <c r="J74" s="32"/>
      <c r="K74" s="32"/>
      <c r="L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</row>
    <row r="75" s="3" customFormat="1" hidden="1" customHeight="1" spans="1:250">
      <c r="A75" s="27">
        <v>63</v>
      </c>
      <c r="B75" s="28" t="s">
        <v>65</v>
      </c>
      <c r="C75" s="29" t="s">
        <v>28</v>
      </c>
      <c r="D75" s="30" t="s">
        <v>346</v>
      </c>
      <c r="E75" s="30" t="s">
        <v>419</v>
      </c>
      <c r="F75" s="31">
        <v>10</v>
      </c>
      <c r="G75" s="32"/>
      <c r="H75" s="32"/>
      <c r="I75" s="32"/>
      <c r="J75" s="32"/>
      <c r="K75" s="32"/>
      <c r="L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</row>
    <row r="76" s="3" customFormat="1" hidden="1" customHeight="1" spans="1:250">
      <c r="A76" s="27">
        <v>63</v>
      </c>
      <c r="B76" s="28" t="s">
        <v>65</v>
      </c>
      <c r="C76" s="29" t="s">
        <v>28</v>
      </c>
      <c r="D76" s="35" t="s">
        <v>281</v>
      </c>
      <c r="E76" s="30" t="s">
        <v>410</v>
      </c>
      <c r="F76" s="31">
        <v>4</v>
      </c>
      <c r="G76" s="32"/>
      <c r="H76" s="32"/>
      <c r="I76" s="32"/>
      <c r="J76" s="32"/>
      <c r="K76" s="32"/>
      <c r="L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</row>
    <row r="77" s="3" customFormat="1" hidden="1" customHeight="1" spans="1:250">
      <c r="A77" s="27">
        <v>63</v>
      </c>
      <c r="B77" s="28" t="s">
        <v>65</v>
      </c>
      <c r="C77" s="29" t="s">
        <v>28</v>
      </c>
      <c r="D77" s="35" t="s">
        <v>281</v>
      </c>
      <c r="E77" s="30" t="s">
        <v>411</v>
      </c>
      <c r="F77" s="31">
        <v>0.8</v>
      </c>
      <c r="G77" s="32"/>
      <c r="H77" s="32"/>
      <c r="I77" s="32"/>
      <c r="J77" s="32"/>
      <c r="K77" s="32"/>
      <c r="L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</row>
    <row r="78" s="3" customFormat="1" hidden="1" customHeight="1" spans="1:250">
      <c r="A78" s="27">
        <v>63</v>
      </c>
      <c r="B78" s="28" t="s">
        <v>65</v>
      </c>
      <c r="C78" s="29" t="s">
        <v>28</v>
      </c>
      <c r="D78" s="35" t="s">
        <v>281</v>
      </c>
      <c r="E78" s="30" t="s">
        <v>412</v>
      </c>
      <c r="F78" s="31">
        <v>2</v>
      </c>
      <c r="G78" s="32"/>
      <c r="H78" s="32"/>
      <c r="I78" s="32"/>
      <c r="J78" s="32"/>
      <c r="K78" s="32"/>
      <c r="L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</row>
    <row r="79" s="2" customFormat="1" hidden="1" customHeight="1" spans="1:6">
      <c r="A79" s="22">
        <v>64</v>
      </c>
      <c r="B79" s="23" t="s">
        <v>66</v>
      </c>
      <c r="C79" s="24" t="s">
        <v>28</v>
      </c>
      <c r="D79" s="25"/>
      <c r="E79" s="25"/>
      <c r="F79" s="26">
        <f>SUBTOTAL(9,F80:F94)</f>
        <v>15.48</v>
      </c>
    </row>
    <row r="80" s="3" customFormat="1" hidden="1" customHeight="1" spans="1:250">
      <c r="A80" s="27">
        <v>64</v>
      </c>
      <c r="B80" s="28" t="s">
        <v>66</v>
      </c>
      <c r="C80" s="29" t="s">
        <v>28</v>
      </c>
      <c r="D80" s="30" t="s">
        <v>315</v>
      </c>
      <c r="E80" s="30" t="s">
        <v>394</v>
      </c>
      <c r="F80" s="31">
        <v>0.2</v>
      </c>
      <c r="G80" s="32"/>
      <c r="H80" s="32"/>
      <c r="I80" s="32"/>
      <c r="J80" s="32"/>
      <c r="K80" s="32"/>
      <c r="L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</row>
    <row r="81" s="3" customFormat="1" hidden="1" customHeight="1" spans="1:250">
      <c r="A81" s="27">
        <v>64</v>
      </c>
      <c r="B81" s="28" t="s">
        <v>66</v>
      </c>
      <c r="C81" s="29" t="s">
        <v>28</v>
      </c>
      <c r="D81" s="30" t="s">
        <v>407</v>
      </c>
      <c r="E81" s="30" t="s">
        <v>407</v>
      </c>
      <c r="F81" s="31">
        <v>0.48</v>
      </c>
      <c r="G81" s="32"/>
      <c r="H81" s="32"/>
      <c r="I81" s="32"/>
      <c r="J81" s="32"/>
      <c r="K81" s="32"/>
      <c r="L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</row>
    <row r="82" s="3" customFormat="1" hidden="1" customHeight="1" spans="1:250">
      <c r="A82" s="27">
        <v>64</v>
      </c>
      <c r="B82" s="28" t="s">
        <v>66</v>
      </c>
      <c r="C82" s="29" t="s">
        <v>28</v>
      </c>
      <c r="D82" s="30" t="s">
        <v>349</v>
      </c>
      <c r="E82" s="30" t="s">
        <v>400</v>
      </c>
      <c r="F82" s="31">
        <v>1.8</v>
      </c>
      <c r="G82" s="32"/>
      <c r="H82" s="32"/>
      <c r="I82" s="32"/>
      <c r="J82" s="32"/>
      <c r="K82" s="32"/>
      <c r="L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</row>
    <row r="83" s="3" customFormat="1" hidden="1" customHeight="1" spans="1:250">
      <c r="A83" s="27">
        <v>64</v>
      </c>
      <c r="B83" s="28" t="s">
        <v>66</v>
      </c>
      <c r="C83" s="29" t="s">
        <v>28</v>
      </c>
      <c r="D83" s="30" t="s">
        <v>350</v>
      </c>
      <c r="E83" s="30" t="s">
        <v>397</v>
      </c>
      <c r="F83" s="31">
        <v>1</v>
      </c>
      <c r="G83" s="32"/>
      <c r="H83" s="32"/>
      <c r="I83" s="32"/>
      <c r="J83" s="32"/>
      <c r="K83" s="32"/>
      <c r="L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</row>
    <row r="84" s="3" customFormat="1" hidden="1" customHeight="1" spans="1:250">
      <c r="A84" s="27">
        <v>64</v>
      </c>
      <c r="B84" s="28" t="s">
        <v>66</v>
      </c>
      <c r="C84" s="29" t="s">
        <v>28</v>
      </c>
      <c r="D84" s="30" t="s">
        <v>349</v>
      </c>
      <c r="E84" s="30" t="s">
        <v>420</v>
      </c>
      <c r="F84" s="31">
        <v>0.2</v>
      </c>
      <c r="G84" s="32"/>
      <c r="H84" s="32"/>
      <c r="I84" s="32"/>
      <c r="J84" s="32"/>
      <c r="K84" s="32"/>
      <c r="L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</row>
    <row r="85" s="3" customFormat="1" hidden="1" customHeight="1" spans="1:250">
      <c r="A85" s="27">
        <v>64</v>
      </c>
      <c r="B85" s="28" t="s">
        <v>66</v>
      </c>
      <c r="C85" s="29" t="s">
        <v>28</v>
      </c>
      <c r="D85" s="30" t="s">
        <v>349</v>
      </c>
      <c r="E85" s="30" t="s">
        <v>421</v>
      </c>
      <c r="F85" s="31">
        <v>0.6</v>
      </c>
      <c r="G85" s="32"/>
      <c r="H85" s="32"/>
      <c r="I85" s="32"/>
      <c r="J85" s="32"/>
      <c r="K85" s="32"/>
      <c r="L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</row>
    <row r="86" s="3" customFormat="1" hidden="1" customHeight="1" spans="1:250">
      <c r="A86" s="27">
        <v>64</v>
      </c>
      <c r="B86" s="28" t="s">
        <v>66</v>
      </c>
      <c r="C86" s="29" t="s">
        <v>28</v>
      </c>
      <c r="D86" s="30" t="s">
        <v>349</v>
      </c>
      <c r="E86" s="30" t="s">
        <v>422</v>
      </c>
      <c r="F86" s="31">
        <v>0.6</v>
      </c>
      <c r="G86" s="32"/>
      <c r="H86" s="32"/>
      <c r="I86" s="32"/>
      <c r="J86" s="32"/>
      <c r="K86" s="32"/>
      <c r="L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</row>
    <row r="87" s="3" customFormat="1" hidden="1" customHeight="1" spans="1:250">
      <c r="A87" s="27">
        <v>64</v>
      </c>
      <c r="B87" s="28" t="s">
        <v>66</v>
      </c>
      <c r="C87" s="29" t="s">
        <v>28</v>
      </c>
      <c r="D87" s="30" t="s">
        <v>349</v>
      </c>
      <c r="E87" s="30" t="s">
        <v>423</v>
      </c>
      <c r="F87" s="31">
        <v>0.6</v>
      </c>
      <c r="G87" s="32"/>
      <c r="H87" s="32"/>
      <c r="I87" s="32"/>
      <c r="J87" s="32"/>
      <c r="K87" s="32"/>
      <c r="L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</row>
    <row r="88" s="3" customFormat="1" hidden="1" customHeight="1" spans="1:250">
      <c r="A88" s="27">
        <v>64</v>
      </c>
      <c r="B88" s="28" t="s">
        <v>66</v>
      </c>
      <c r="C88" s="29" t="s">
        <v>28</v>
      </c>
      <c r="D88" s="30" t="s">
        <v>424</v>
      </c>
      <c r="E88" s="30" t="s">
        <v>425</v>
      </c>
      <c r="F88" s="31">
        <v>1</v>
      </c>
      <c r="G88" s="32"/>
      <c r="H88" s="32"/>
      <c r="I88" s="32"/>
      <c r="J88" s="32"/>
      <c r="K88" s="32"/>
      <c r="L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</row>
    <row r="89" s="3" customFormat="1" hidden="1" customHeight="1" spans="1:250">
      <c r="A89" s="27">
        <v>64</v>
      </c>
      <c r="B89" s="28" t="s">
        <v>66</v>
      </c>
      <c r="C89" s="29" t="s">
        <v>28</v>
      </c>
      <c r="D89" s="30" t="s">
        <v>424</v>
      </c>
      <c r="E89" s="30" t="s">
        <v>400</v>
      </c>
      <c r="F89" s="31">
        <v>1</v>
      </c>
      <c r="G89" s="32"/>
      <c r="H89" s="32"/>
      <c r="I89" s="32"/>
      <c r="J89" s="32"/>
      <c r="K89" s="32"/>
      <c r="L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</row>
    <row r="90" s="3" customFormat="1" hidden="1" customHeight="1" spans="1:250">
      <c r="A90" s="27">
        <v>64</v>
      </c>
      <c r="B90" s="28" t="s">
        <v>66</v>
      </c>
      <c r="C90" s="29" t="s">
        <v>28</v>
      </c>
      <c r="D90" s="30" t="s">
        <v>424</v>
      </c>
      <c r="E90" s="30" t="s">
        <v>426</v>
      </c>
      <c r="F90" s="31">
        <v>1</v>
      </c>
      <c r="G90" s="32"/>
      <c r="H90" s="32"/>
      <c r="I90" s="32"/>
      <c r="J90" s="32"/>
      <c r="K90" s="32"/>
      <c r="L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</row>
    <row r="91" s="3" customFormat="1" hidden="1" customHeight="1" spans="1:250">
      <c r="A91" s="27">
        <v>64</v>
      </c>
      <c r="B91" s="28" t="s">
        <v>66</v>
      </c>
      <c r="C91" s="29" t="s">
        <v>28</v>
      </c>
      <c r="D91" s="30" t="s">
        <v>424</v>
      </c>
      <c r="E91" s="30" t="s">
        <v>397</v>
      </c>
      <c r="F91" s="31">
        <v>2</v>
      </c>
      <c r="G91" s="32"/>
      <c r="H91" s="32"/>
      <c r="I91" s="32"/>
      <c r="J91" s="32"/>
      <c r="K91" s="32"/>
      <c r="L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</row>
    <row r="92" s="3" customFormat="1" hidden="1" customHeight="1" spans="1:250">
      <c r="A92" s="27">
        <v>64</v>
      </c>
      <c r="B92" s="28" t="s">
        <v>66</v>
      </c>
      <c r="C92" s="29" t="s">
        <v>28</v>
      </c>
      <c r="D92" s="35" t="s">
        <v>281</v>
      </c>
      <c r="E92" s="30" t="s">
        <v>427</v>
      </c>
      <c r="F92" s="31">
        <v>2</v>
      </c>
      <c r="G92" s="32"/>
      <c r="H92" s="32"/>
      <c r="I92" s="32"/>
      <c r="J92" s="32"/>
      <c r="K92" s="32"/>
      <c r="L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</row>
    <row r="93" s="3" customFormat="1" hidden="1" customHeight="1" spans="1:250">
      <c r="A93" s="27">
        <v>64</v>
      </c>
      <c r="B93" s="28" t="s">
        <v>66</v>
      </c>
      <c r="C93" s="29" t="s">
        <v>28</v>
      </c>
      <c r="D93" s="35" t="s">
        <v>281</v>
      </c>
      <c r="E93" s="30" t="s">
        <v>428</v>
      </c>
      <c r="F93" s="31">
        <v>2.5</v>
      </c>
      <c r="G93" s="32"/>
      <c r="H93" s="32"/>
      <c r="I93" s="32"/>
      <c r="J93" s="32"/>
      <c r="K93" s="32"/>
      <c r="L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</row>
    <row r="94" s="3" customFormat="1" hidden="1" customHeight="1" spans="1:250">
      <c r="A94" s="27">
        <v>64</v>
      </c>
      <c r="B94" s="28" t="s">
        <v>66</v>
      </c>
      <c r="C94" s="29" t="s">
        <v>28</v>
      </c>
      <c r="D94" s="35" t="s">
        <v>281</v>
      </c>
      <c r="E94" s="30" t="s">
        <v>429</v>
      </c>
      <c r="F94" s="31">
        <v>0.5</v>
      </c>
      <c r="G94" s="32"/>
      <c r="H94" s="32"/>
      <c r="I94" s="32"/>
      <c r="J94" s="32"/>
      <c r="K94" s="32"/>
      <c r="L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</row>
  </sheetData>
  <autoFilter ref="A7:IP94">
    <extLst/>
  </autoFilter>
  <mergeCells count="6">
    <mergeCell ref="A4:A7"/>
    <mergeCell ref="B4:B7"/>
    <mergeCell ref="C4:C7"/>
    <mergeCell ref="D4:D7"/>
    <mergeCell ref="E4:E7"/>
    <mergeCell ref="F4:F7"/>
  </mergeCells>
  <printOptions horizontalCentered="1"/>
  <pageMargins left="0.75" right="0.75" top="0.979861111111111" bottom="0.979861111111111" header="0.509722222222222" footer="0.509722222222222"/>
  <pageSetup paperSize="9" scale="96" fitToHeight="100" orientation="landscape" horizontalDpi="1200" verticalDpi="12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09722222222222" footer="0.509722222222222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01人员情况表</vt:lpstr>
      <vt:lpstr>02收支总表</vt:lpstr>
      <vt:lpstr>03收入总表</vt:lpstr>
      <vt:lpstr>04支出总表(经济分类)</vt:lpstr>
      <vt:lpstr>05支出总表(功能分类)</vt:lpstr>
      <vt:lpstr>05支出总表(功能分类) (不填数据，只做对比)</vt:lpstr>
      <vt:lpstr>06项目支出明细表</vt:lpstr>
      <vt:lpstr>07 2019年三公经费表</vt:lpstr>
      <vt:lpstr>08政府采购预算表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qc</cp:lastModifiedBy>
  <dcterms:created xsi:type="dcterms:W3CDTF">2019-01-14T09:40:13Z</dcterms:created>
  <dcterms:modified xsi:type="dcterms:W3CDTF">2019-08-29T08:01:14Z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</Properties>
</file>